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omments1.xml" ContentType="application/vnd.openxmlformats-officedocument.spreadsheetml.comments+xml"/>
  <Override PartName="/xl/tables/table6.xml" ContentType="application/vnd.openxmlformats-officedocument.spreadsheetml.table+xml"/>
  <Override PartName="/xl/comments2.xml" ContentType="application/vnd.openxmlformats-officedocument.spreadsheetml.comments+xml"/>
  <Override PartName="/xl/tables/table7.xml" ContentType="application/vnd.openxmlformats-officedocument.spreadsheetml.table+xml"/>
  <Override PartName="/xl/comments3.xml" ContentType="application/vnd.openxmlformats-officedocument.spreadsheetml.comments+xml"/>
  <Override PartName="/xl/tables/table8.xml" ContentType="application/vnd.openxmlformats-officedocument.spreadsheetml.table+xml"/>
  <Override PartName="/xl/comments4.xml" ContentType="application/vnd.openxmlformats-officedocument.spreadsheetml.comments+xml"/>
  <Override PartName="/xl/tables/table9.xml" ContentType="application/vnd.openxmlformats-officedocument.spreadsheetml.table+xml"/>
  <Override PartName="/xl/tables/table10.xml" ContentType="application/vnd.openxmlformats-officedocument.spreadsheetml.table+xml"/>
  <Override PartName="/xl/comments5.xml" ContentType="application/vnd.openxmlformats-officedocument.spreadsheetml.comment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24"/>
  <workbookPr/>
  <mc:AlternateContent xmlns:mc="http://schemas.openxmlformats.org/markup-compatibility/2006">
    <mc:Choice Requires="x15">
      <x15ac:absPath xmlns:x15ac="http://schemas.microsoft.com/office/spreadsheetml/2010/11/ac" url="/Users/WParkhouse/Downloads/"/>
    </mc:Choice>
  </mc:AlternateContent>
  <xr:revisionPtr revIDLastSave="0" documentId="13_ncr:1_{E5705651-5C7E-CE44-87B7-6524444BF20B}" xr6:coauthVersionLast="47" xr6:coauthVersionMax="47" xr10:uidLastSave="{00000000-0000-0000-0000-000000000000}"/>
  <bookViews>
    <workbookView xWindow="29400" yWindow="500" windowWidth="38400" windowHeight="19840" xr2:uid="{00000000-000D-0000-FFFF-FFFF00000000}"/>
  </bookViews>
  <sheets>
    <sheet name="Index" sheetId="1" r:id="rId1"/>
    <sheet name="Project profile" sheetId="2" r:id="rId2"/>
    <sheet name="Discovery" sheetId="3" r:id="rId3"/>
    <sheet name="Alpha" sheetId="4" r:id="rId4"/>
    <sheet name="Private beta" sheetId="5" r:id="rId5"/>
    <sheet name="Public beta or live" sheetId="6" r:id="rId6"/>
    <sheet name="Release notes" sheetId="8" r:id="rId7"/>
    <sheet name="Weighting" sheetId="7" state="hidden" r:id="rId8"/>
  </sheets>
  <definedNames>
    <definedName name="_1">#REF!</definedName>
    <definedName name="a">#REF!</definedName>
    <definedName name="DATA_QUESTIONING">#REF!</definedName>
    <definedName name="Proc1">#REF!</definedName>
    <definedName name="QUES">#REF!</definedName>
    <definedName name="Question_1">#REF!</definedName>
    <definedName name="Question_10">#REF!</definedName>
    <definedName name="Question_12">#REF!</definedName>
    <definedName name="Question_13">#REF!</definedName>
    <definedName name="Question_14">#REF!</definedName>
    <definedName name="Question_14b">#REF!</definedName>
    <definedName name="Question_17">#REF!</definedName>
    <definedName name="Question_2">#REF!</definedName>
    <definedName name="Question_21">#REF!</definedName>
    <definedName name="Question_22">#REF!</definedName>
    <definedName name="Question_23">#REF!</definedName>
    <definedName name="Question_25">#REF!</definedName>
    <definedName name="Question_27">#REF!</definedName>
    <definedName name="Question_35">#REF!</definedName>
    <definedName name="Question_37">#REF!</definedName>
    <definedName name="Question_38">#REF!</definedName>
    <definedName name="Question_39">#REF!</definedName>
    <definedName name="Question_4">#REF!</definedName>
    <definedName name="Question_40">#REF!</definedName>
    <definedName name="Question_42">#REF!</definedName>
    <definedName name="Question_44">#REF!</definedName>
    <definedName name="Question_45">#REF!</definedName>
    <definedName name="Question_46">#REF!</definedName>
    <definedName name="Question_7">#REF!</definedName>
    <definedName name="Question_8">#REF!</definedName>
    <definedName name="Ratings">#REF!</definedName>
    <definedName name="SBD_Principles">#REF!</definedName>
    <definedName name="Slicer_Action_Status">#REF!</definedName>
    <definedName name="Slicer_Non_compliance_Log">#REF!</definedName>
    <definedName name="Slicer_Priority_Ranking">#REF!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4" i="7" l="1"/>
  <c r="J24" i="7" s="1"/>
  <c r="G24" i="7"/>
  <c r="H17" i="7" s="1"/>
  <c r="E24" i="7"/>
  <c r="F22" i="7" s="1"/>
  <c r="C24" i="7"/>
  <c r="D19" i="7" s="1"/>
  <c r="J23" i="7"/>
  <c r="E34" i="6" s="1"/>
  <c r="F23" i="7"/>
  <c r="J22" i="7"/>
  <c r="H22" i="7"/>
  <c r="J21" i="7"/>
  <c r="F21" i="7"/>
  <c r="D21" i="7"/>
  <c r="K20" i="7"/>
  <c r="K19" i="7"/>
  <c r="H19" i="7"/>
  <c r="F19" i="7"/>
  <c r="K18" i="7"/>
  <c r="H18" i="7"/>
  <c r="F18" i="7"/>
  <c r="K17" i="7"/>
  <c r="J17" i="7"/>
  <c r="F17" i="7"/>
  <c r="K16" i="7"/>
  <c r="J16" i="7"/>
  <c r="F16" i="7"/>
  <c r="D16" i="7"/>
  <c r="J15" i="7"/>
  <c r="F15" i="7"/>
  <c r="J14" i="7"/>
  <c r="H14" i="7"/>
  <c r="J13" i="7"/>
  <c r="F13" i="7"/>
  <c r="D13" i="7"/>
  <c r="K12" i="7"/>
  <c r="K11" i="7"/>
  <c r="H11" i="7"/>
  <c r="F11" i="7"/>
  <c r="K10" i="7"/>
  <c r="H10" i="7"/>
  <c r="F10" i="7"/>
  <c r="K9" i="7"/>
  <c r="J9" i="7"/>
  <c r="F9" i="7"/>
  <c r="K8" i="7"/>
  <c r="J8" i="7"/>
  <c r="F8" i="7"/>
  <c r="D8" i="7"/>
  <c r="J7" i="7"/>
  <c r="F7" i="7"/>
  <c r="J6" i="7"/>
  <c r="H6" i="7"/>
  <c r="J5" i="7"/>
  <c r="F5" i="7"/>
  <c r="D5" i="7"/>
  <c r="K4" i="7"/>
  <c r="D4" i="7"/>
  <c r="K3" i="7"/>
  <c r="H3" i="7"/>
  <c r="F3" i="7"/>
  <c r="E33" i="6"/>
  <c r="E32" i="6"/>
  <c r="E31" i="6"/>
  <c r="E29" i="6"/>
  <c r="E28" i="6"/>
  <c r="E27" i="6"/>
  <c r="E26" i="6"/>
  <c r="E30" i="6" s="1"/>
  <c r="E24" i="6"/>
  <c r="E23" i="6"/>
  <c r="E22" i="6"/>
  <c r="E21" i="6"/>
  <c r="E19" i="6"/>
  <c r="E18" i="6"/>
  <c r="E17" i="6"/>
  <c r="E16" i="6"/>
  <c r="E15" i="6"/>
  <c r="E14" i="6"/>
  <c r="E13" i="6"/>
  <c r="E12" i="6"/>
  <c r="E11" i="6"/>
  <c r="E9" i="6"/>
  <c r="E8" i="6"/>
  <c r="E7" i="6"/>
  <c r="E6" i="6"/>
  <c r="E5" i="6"/>
  <c r="E75" i="5"/>
  <c r="E74" i="5"/>
  <c r="E73" i="5"/>
  <c r="E71" i="5"/>
  <c r="E70" i="5"/>
  <c r="E69" i="5"/>
  <c r="E68" i="5"/>
  <c r="E66" i="5"/>
  <c r="E65" i="5"/>
  <c r="E64" i="5"/>
  <c r="E62" i="5"/>
  <c r="E61" i="5"/>
  <c r="E60" i="5"/>
  <c r="E59" i="5"/>
  <c r="E57" i="5"/>
  <c r="E56" i="5"/>
  <c r="E54" i="5"/>
  <c r="E53" i="5"/>
  <c r="E52" i="5"/>
  <c r="E51" i="5"/>
  <c r="E49" i="5"/>
  <c r="E48" i="5"/>
  <c r="E46" i="5"/>
  <c r="E45" i="5"/>
  <c r="E44" i="5"/>
  <c r="E43" i="5"/>
  <c r="E41" i="5"/>
  <c r="E40" i="5"/>
  <c r="E39" i="5"/>
  <c r="E38" i="5"/>
  <c r="E36" i="5"/>
  <c r="E35" i="5"/>
  <c r="E34" i="5"/>
  <c r="E33" i="5"/>
  <c r="E32" i="5"/>
  <c r="E30" i="5"/>
  <c r="E29" i="5"/>
  <c r="E27" i="5"/>
  <c r="E26" i="5"/>
  <c r="E24" i="5"/>
  <c r="E23" i="5"/>
  <c r="E22" i="5"/>
  <c r="E21" i="5"/>
  <c r="E19" i="5"/>
  <c r="E20" i="5" s="1"/>
  <c r="E17" i="5"/>
  <c r="E16" i="5"/>
  <c r="E14" i="5"/>
  <c r="E13" i="5"/>
  <c r="E12" i="5"/>
  <c r="E11" i="5"/>
  <c r="E9" i="5"/>
  <c r="E8" i="5"/>
  <c r="E7" i="5"/>
  <c r="E6" i="5"/>
  <c r="E5" i="5"/>
  <c r="E85" i="4"/>
  <c r="E84" i="4"/>
  <c r="E83" i="4"/>
  <c r="E81" i="4"/>
  <c r="E80" i="4"/>
  <c r="E79" i="4"/>
  <c r="E78" i="4"/>
  <c r="E76" i="4"/>
  <c r="E75" i="4"/>
  <c r="E74" i="4"/>
  <c r="E72" i="4"/>
  <c r="E71" i="4"/>
  <c r="E70" i="4"/>
  <c r="E69" i="4"/>
  <c r="E67" i="4"/>
  <c r="E66" i="4"/>
  <c r="E64" i="4"/>
  <c r="E63" i="4"/>
  <c r="E62" i="4"/>
  <c r="E61" i="4"/>
  <c r="E59" i="4"/>
  <c r="E60" i="4" s="1"/>
  <c r="E58" i="4"/>
  <c r="E56" i="4"/>
  <c r="E55" i="4"/>
  <c r="E54" i="4"/>
  <c r="E53" i="4"/>
  <c r="E51" i="4"/>
  <c r="E50" i="4"/>
  <c r="E49" i="4"/>
  <c r="E48" i="4"/>
  <c r="E46" i="4"/>
  <c r="E45" i="4"/>
  <c r="E44" i="4"/>
  <c r="E43" i="4"/>
  <c r="E42" i="4"/>
  <c r="E40" i="4"/>
  <c r="E39" i="4"/>
  <c r="E38" i="4"/>
  <c r="E36" i="4"/>
  <c r="E35" i="4"/>
  <c r="E33" i="4"/>
  <c r="E32" i="4"/>
  <c r="E30" i="4"/>
  <c r="E29" i="4"/>
  <c r="E28" i="4"/>
  <c r="E27" i="4"/>
  <c r="E25" i="4"/>
  <c r="E24" i="4"/>
  <c r="E23" i="4"/>
  <c r="E22" i="4"/>
  <c r="E21" i="4"/>
  <c r="E19" i="4"/>
  <c r="E17" i="4"/>
  <c r="E16" i="4"/>
  <c r="E14" i="4"/>
  <c r="E13" i="4"/>
  <c r="E12" i="4"/>
  <c r="E11" i="4"/>
  <c r="E9" i="4"/>
  <c r="E8" i="4"/>
  <c r="E7" i="4"/>
  <c r="E6" i="4"/>
  <c r="E5" i="4"/>
  <c r="E54" i="3"/>
  <c r="E53" i="3"/>
  <c r="E52" i="3"/>
  <c r="E50" i="3"/>
  <c r="E49" i="3"/>
  <c r="E47" i="3"/>
  <c r="E46" i="3"/>
  <c r="E44" i="3"/>
  <c r="E43" i="3"/>
  <c r="E41" i="3"/>
  <c r="E40" i="3"/>
  <c r="E39" i="3"/>
  <c r="E38" i="3"/>
  <c r="E37" i="3"/>
  <c r="E36" i="3"/>
  <c r="E35" i="3"/>
  <c r="E34" i="3"/>
  <c r="E33" i="3"/>
  <c r="E32" i="3"/>
  <c r="E30" i="3"/>
  <c r="E29" i="3"/>
  <c r="E28" i="3"/>
  <c r="E27" i="3"/>
  <c r="E25" i="3"/>
  <c r="E24" i="3"/>
  <c r="E23" i="3"/>
  <c r="E22" i="3"/>
  <c r="E21" i="3"/>
  <c r="E19" i="3"/>
  <c r="E17" i="3"/>
  <c r="E16" i="3"/>
  <c r="E14" i="3"/>
  <c r="E13" i="3"/>
  <c r="E12" i="3"/>
  <c r="E11" i="3"/>
  <c r="E9" i="3"/>
  <c r="E8" i="3"/>
  <c r="E7" i="3"/>
  <c r="E6" i="3"/>
  <c r="E5" i="3"/>
  <c r="E50" i="5" l="1"/>
  <c r="E58" i="5"/>
  <c r="E55" i="5"/>
  <c r="E72" i="5"/>
  <c r="E37" i="5"/>
  <c r="E28" i="5"/>
  <c r="E86" i="4"/>
  <c r="E82" i="4"/>
  <c r="E77" i="4"/>
  <c r="E68" i="4"/>
  <c r="E65" i="4"/>
  <c r="E57" i="4"/>
  <c r="E52" i="4"/>
  <c r="E41" i="4"/>
  <c r="E34" i="4"/>
  <c r="E31" i="4"/>
  <c r="E26" i="4"/>
  <c r="E18" i="4"/>
  <c r="E55" i="3"/>
  <c r="E31" i="3"/>
  <c r="E18" i="3"/>
  <c r="E15" i="3"/>
  <c r="E10" i="4"/>
  <c r="E10" i="5"/>
  <c r="J3" i="7"/>
  <c r="E10" i="6" s="1"/>
  <c r="K6" i="7"/>
  <c r="H8" i="7"/>
  <c r="E25" i="5" s="1"/>
  <c r="D10" i="7"/>
  <c r="E45" i="3" s="1"/>
  <c r="J11" i="7"/>
  <c r="K14" i="7"/>
  <c r="H16" i="7"/>
  <c r="E47" i="5" s="1"/>
  <c r="D18" i="7"/>
  <c r="J19" i="7"/>
  <c r="K22" i="7"/>
  <c r="H5" i="7"/>
  <c r="E18" i="5" s="1"/>
  <c r="D7" i="7"/>
  <c r="E26" i="3" s="1"/>
  <c r="H13" i="7"/>
  <c r="D15" i="7"/>
  <c r="H21" i="7"/>
  <c r="E67" i="5" s="1"/>
  <c r="D23" i="7"/>
  <c r="D12" i="7"/>
  <c r="E51" i="3" s="1"/>
  <c r="D20" i="7"/>
  <c r="F4" i="7"/>
  <c r="E15" i="4" s="1"/>
  <c r="K5" i="7"/>
  <c r="K24" i="7" s="1"/>
  <c r="H7" i="7"/>
  <c r="D9" i="7"/>
  <c r="E42" i="3" s="1"/>
  <c r="J10" i="7"/>
  <c r="F12" i="7"/>
  <c r="E37" i="4" s="1"/>
  <c r="K13" i="7"/>
  <c r="H15" i="7"/>
  <c r="E42" i="5" s="1"/>
  <c r="D17" i="7"/>
  <c r="J18" i="7"/>
  <c r="E20" i="6" s="1"/>
  <c r="F20" i="7"/>
  <c r="E73" i="4" s="1"/>
  <c r="K21" i="7"/>
  <c r="H23" i="7"/>
  <c r="E76" i="5" s="1"/>
  <c r="H24" i="7"/>
  <c r="H4" i="7"/>
  <c r="E15" i="5" s="1"/>
  <c r="D6" i="7"/>
  <c r="E20" i="3" s="1"/>
  <c r="H12" i="7"/>
  <c r="E31" i="5" s="1"/>
  <c r="D14" i="7"/>
  <c r="H20" i="7"/>
  <c r="E63" i="5" s="1"/>
  <c r="D22" i="7"/>
  <c r="D3" i="7"/>
  <c r="J4" i="7"/>
  <c r="F6" i="7"/>
  <c r="E20" i="4" s="1"/>
  <c r="K7" i="7"/>
  <c r="H9" i="7"/>
  <c r="D11" i="7"/>
  <c r="E48" i="3" s="1"/>
  <c r="J12" i="7"/>
  <c r="F14" i="7"/>
  <c r="E47" i="4" s="1"/>
  <c r="K15" i="7"/>
  <c r="J20" i="7"/>
  <c r="E25" i="6" s="1"/>
  <c r="K23" i="7"/>
  <c r="E87" i="4" l="1"/>
  <c r="B2" i="4" s="1"/>
  <c r="C2" i="4" s="1"/>
  <c r="E35" i="6"/>
  <c r="B2" i="6" s="1"/>
  <c r="E10" i="3"/>
  <c r="E56" i="3" s="1"/>
  <c r="B2" i="3" s="1"/>
  <c r="D24" i="7"/>
  <c r="F24" i="7"/>
  <c r="E77" i="5"/>
  <c r="B2" i="5" s="1"/>
  <c r="E8" i="2" l="1"/>
  <c r="E10" i="2"/>
  <c r="C2" i="6"/>
  <c r="E9" i="2"/>
  <c r="C2" i="5"/>
  <c r="E7" i="2"/>
  <c r="C2"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B2" authorId="0" shapeId="0" xr:uid="{00000000-0006-0000-0200-000001000000}">
      <text>
        <r>
          <rPr>
            <sz val="12"/>
            <color rgb="FF000000"/>
            <rFont val="Arial"/>
            <family val="2"/>
          </rPr>
          <t>The tracker starts at a 'Low' confidence status by default. The confidence status increases to 'Medium' or 'High' based on the responses you provide.</t>
        </r>
      </text>
    </comment>
    <comment ref="B5" authorId="0" shapeId="0" xr:uid="{00000000-0006-0000-0200-000002000000}">
      <text>
        <r>
          <rPr>
            <sz val="12"/>
            <color rgb="FF000000"/>
            <rFont val="Arial"/>
            <family val="2"/>
          </rPr>
          <t>It is important to identify the stakeholders with an interest in the service and give them the opportunity to provide input into security elements of the business case so it reflects their needs.</t>
        </r>
      </text>
    </comment>
    <comment ref="B6" authorId="0" shapeId="0" xr:uid="{00000000-0006-0000-0200-000003000000}">
      <text>
        <r>
          <rPr>
            <sz val="12"/>
            <color rgb="FF000000"/>
            <rFont val="Arial"/>
            <family val="2"/>
          </rPr>
          <t>Cyber security should be considered from the start of a project and included in the business case so sufficient resources can be secured for responding to and mitigating risks.</t>
        </r>
      </text>
    </comment>
    <comment ref="B7" authorId="0" shapeId="0" xr:uid="{00000000-0006-0000-0200-000004000000}">
      <text>
        <r>
          <rPr>
            <sz val="12"/>
            <color rgb="FF000000"/>
            <rFont val="Arial"/>
            <family val="2"/>
          </rPr>
          <t xml:space="preserve">This will help support the case for necessary cyber security investment. </t>
        </r>
      </text>
    </comment>
    <comment ref="B8" authorId="0" shapeId="0" xr:uid="{00000000-0006-0000-0200-000005000000}">
      <text>
        <r>
          <rPr>
            <sz val="12"/>
            <color rgb="FF000000"/>
            <rFont val="Arial"/>
            <family val="2"/>
          </rPr>
          <t>Providing the pros and cons of security approaches will help demonstrate the need for investment in security.</t>
        </r>
      </text>
    </comment>
    <comment ref="B9" authorId="0" shapeId="0" xr:uid="{00000000-0006-0000-0200-000006000000}">
      <text>
        <r>
          <rPr>
            <sz val="12"/>
            <color rgb="FF000000"/>
            <rFont val="Arial"/>
            <family val="2"/>
          </rPr>
          <t>This should include the relevant governance and assurance frameworks and outline the rules and responsibilities of senior stakeholders.</t>
        </r>
      </text>
    </comment>
    <comment ref="B11" authorId="0" shapeId="0" xr:uid="{00000000-0006-0000-0200-000007000000}">
      <text>
        <r>
          <rPr>
            <sz val="12"/>
            <color rgb="FF000000"/>
            <rFont val="Arial"/>
            <family val="2"/>
          </rPr>
          <t>An agreed plan with the required security skills will ensure that the security related tasks will be executed by the Suitable Qualified and Experienced Person team.</t>
        </r>
      </text>
    </comment>
    <comment ref="B12" authorId="0" shapeId="0" xr:uid="{00000000-0006-0000-0200-000008000000}">
      <text>
        <r>
          <rPr>
            <sz val="12"/>
            <color rgb="FF000000"/>
            <rFont val="Arial"/>
            <family val="2"/>
          </rPr>
          <t xml:space="preserve">This will help ensure security resources are appropriately allocated throughout the delivery life cycle. </t>
        </r>
      </text>
    </comment>
    <comment ref="B13" authorId="0" shapeId="0" xr:uid="{00000000-0006-0000-0200-000009000000}">
      <text>
        <r>
          <rPr>
            <sz val="12"/>
            <color rgb="FF000000"/>
            <rFont val="Arial"/>
            <family val="2"/>
          </rPr>
          <t>This will help establish what security tools will be required across the life cycle of the service.</t>
        </r>
      </text>
    </comment>
    <comment ref="B14" authorId="0" shapeId="0" xr:uid="{00000000-0006-0000-0200-00000A000000}">
      <text>
        <r>
          <rPr>
            <sz val="12"/>
            <color rgb="FF000000"/>
            <rFont val="Arial"/>
            <family val="2"/>
          </rPr>
          <t>This will allow the design of the service to conform to the baseline security controls embedded in established patterns, reducing the resources required to carry out cyber security activities.</t>
        </r>
      </text>
    </comment>
    <comment ref="B16" authorId="0" shapeId="0" xr:uid="{00000000-0006-0000-0200-00000B000000}">
      <text>
        <r>
          <rPr>
            <sz val="12"/>
            <color rgb="FF000000"/>
            <rFont val="Arial"/>
            <family val="2"/>
          </rPr>
          <t xml:space="preserve">This will provide clarity on each individual's role, identify any gaps and increase the likelihood that security activities will have appropriate governance and oversight.
</t>
        </r>
        <r>
          <rPr>
            <sz val="12"/>
            <color rgb="FF000000"/>
            <rFont val="Arial"/>
            <family val="2"/>
          </rPr>
          <t xml:space="preserve">
</t>
        </r>
        <r>
          <rPr>
            <sz val="12"/>
            <color rgb="FF000000"/>
            <rFont val="Arial"/>
            <family val="2"/>
          </rPr>
          <t>Refer to the indicative Secure by Design RACI Matrix.</t>
        </r>
      </text>
    </comment>
    <comment ref="B17" authorId="0" shapeId="0" xr:uid="{00000000-0006-0000-0200-00000C000000}">
      <text>
        <r>
          <rPr>
            <sz val="12"/>
            <color rgb="FF000000"/>
            <rFont val="Arial"/>
            <family val="2"/>
          </rPr>
          <t>This means delivery risk decisions will be made by a senior stakeholder, helping to reduce roadblocks where approval is required.</t>
        </r>
      </text>
    </comment>
    <comment ref="B19" authorId="0" shapeId="0" xr:uid="{00000000-0006-0000-0200-00000D000000}">
      <text>
        <r>
          <rPr>
            <sz val="12"/>
            <color rgb="FF000000"/>
            <rFont val="Arial"/>
            <family val="2"/>
          </rPr>
          <t>This will ensure a lightweight process to maintain a measure of confidence as to whether the project team is following the Secure by Design approach.</t>
        </r>
      </text>
    </comment>
    <comment ref="B21" authorId="0" shapeId="0" xr:uid="{00000000-0006-0000-0200-00000E000000}">
      <text>
        <r>
          <rPr>
            <sz val="12"/>
            <color rgb="FF000000"/>
            <rFont val="Arial"/>
            <family val="2"/>
          </rPr>
          <t>This allows identified security risks to be articulated, evaluated and escalated in relation to the organisation’s risk tolerance.</t>
        </r>
      </text>
    </comment>
    <comment ref="B22" authorId="0" shapeId="0" xr:uid="{00000000-0006-0000-0200-00000F000000}">
      <text>
        <r>
          <rPr>
            <sz val="12"/>
            <color rgb="FF000000"/>
            <rFont val="Arial"/>
            <family val="2"/>
          </rPr>
          <t>This increases the likelihood that the right protocols are followed for risks that need to be prioritised or escalated, enabling early action to be taken on priority risks.</t>
        </r>
      </text>
    </comment>
    <comment ref="B23" authorId="0" shapeId="0" xr:uid="{00000000-0006-0000-0200-000010000000}">
      <text>
        <r>
          <rPr>
            <sz val="12"/>
            <color rgb="FF000000"/>
            <rFont val="Arial"/>
            <family val="2"/>
          </rPr>
          <t>This ensures the security posture of other organisations is factored in when managing security risks.</t>
        </r>
      </text>
    </comment>
    <comment ref="B24" authorId="0" shapeId="0" xr:uid="{00000000-0006-0000-0200-000011000000}">
      <text>
        <r>
          <rPr>
            <sz val="12"/>
            <color rgb="FF000000"/>
            <rFont val="Arial"/>
            <family val="2"/>
          </rPr>
          <t xml:space="preserve">This will inform the security controls that you need to implement in order to meet the NCSC CAF outcomes and Indicators of Good Practice (IGP). 
</t>
        </r>
        <r>
          <rPr>
            <sz val="12"/>
            <color rgb="FF000000"/>
            <rFont val="Arial"/>
            <family val="2"/>
          </rPr>
          <t xml:space="preserve">
</t>
        </r>
        <r>
          <rPr>
            <sz val="12"/>
            <color rgb="FF000000"/>
            <rFont val="Arial"/>
            <family val="2"/>
          </rPr>
          <t>Read more at https://www.security.gov.uk/guidance/govassure</t>
        </r>
      </text>
    </comment>
    <comment ref="B25" authorId="0" shapeId="0" xr:uid="{00000000-0006-0000-0200-000012000000}">
      <text>
        <r>
          <rPr>
            <sz val="12"/>
            <color rgb="FF000000"/>
            <rFont val="Arial"/>
            <family val="2"/>
          </rPr>
          <t xml:space="preserve">This will inform the security controls that you need to implement in order to meet the NCSC CAF outcomes and Indicators of Good Practice (IGP). 
</t>
        </r>
        <r>
          <rPr>
            <sz val="12"/>
            <color rgb="FF000000"/>
            <rFont val="Arial"/>
            <family val="2"/>
          </rPr>
          <t xml:space="preserve">
</t>
        </r>
        <r>
          <rPr>
            <sz val="12"/>
            <color rgb="FF000000"/>
            <rFont val="Arial"/>
            <family val="2"/>
          </rPr>
          <t>Read more at https://www.security.gov.uk/guidance/govassure</t>
        </r>
      </text>
    </comment>
    <comment ref="B27" authorId="0" shapeId="0" xr:uid="{00000000-0006-0000-0200-000013000000}">
      <text>
        <r>
          <rPr>
            <sz val="12"/>
            <color rgb="FF000000"/>
            <rFont val="Arial"/>
            <family val="2"/>
          </rPr>
          <t>This will help identify any risks related to data sharing, access and management by third-party vendors.</t>
        </r>
      </text>
    </comment>
    <comment ref="B28" authorId="0" shapeId="0" xr:uid="{00000000-0006-0000-0200-000014000000}">
      <text>
        <r>
          <rPr>
            <sz val="12"/>
            <color rgb="FF000000"/>
            <rFont val="Arial"/>
            <family val="2"/>
          </rPr>
          <t>This will highlight any security risks related to data sharing and access that need to be managed before accepting MSP contracts.</t>
        </r>
      </text>
    </comment>
    <comment ref="B29" authorId="0" shapeId="0" xr:uid="{00000000-0006-0000-0200-000015000000}">
      <text>
        <r>
          <rPr>
            <sz val="12"/>
            <color rgb="FF000000"/>
            <rFont val="Arial"/>
            <family val="2"/>
          </rPr>
          <t>Security due diligence of third party technology products and vendors allows you to identify and assess any associated risks.</t>
        </r>
      </text>
    </comment>
    <comment ref="B30" authorId="0" shapeId="0" xr:uid="{00000000-0006-0000-0200-000016000000}">
      <text>
        <r>
          <rPr>
            <sz val="12"/>
            <color rgb="FF000000"/>
            <rFont val="Arial"/>
            <family val="2"/>
          </rPr>
          <t>This allows you to clearly communicate identified risks to stakeholders and collaborate on mitigating or responding to them.</t>
        </r>
      </text>
    </comment>
    <comment ref="B32" authorId="0" shapeId="0" xr:uid="{00000000-0006-0000-0200-000017000000}">
      <text>
        <r>
          <rPr>
            <sz val="12"/>
            <color rgb="FF000000"/>
            <rFont val="Arial"/>
            <family val="2"/>
          </rPr>
          <t>Have you discussed security obligations for your service with your organisation's compliance or information security teams?</t>
        </r>
      </text>
    </comment>
    <comment ref="B33" authorId="0" shapeId="0" xr:uid="{00000000-0006-0000-0200-000018000000}">
      <text>
        <r>
          <rPr>
            <sz val="12"/>
            <color rgb="FF000000"/>
            <rFont val="Arial"/>
            <family val="2"/>
          </rPr>
          <t xml:space="preserve">This will enable compliance-related risks and appropriate remedies to be accommodated into the delivery budget and plan. </t>
        </r>
      </text>
    </comment>
    <comment ref="B34" authorId="0" shapeId="0" xr:uid="{00000000-0006-0000-0200-000019000000}">
      <text>
        <r>
          <rPr>
            <sz val="12"/>
            <color rgb="FF000000"/>
            <rFont val="Arial"/>
            <family val="2"/>
          </rPr>
          <t>Seek guidance from your compliance and data protection teams on the legal implications of using PII (such as DPA and GDPR) that should be considered as part of security requirements.</t>
        </r>
      </text>
    </comment>
    <comment ref="B35" authorId="0" shapeId="0" xr:uid="{00000000-0006-0000-0200-00001A000000}">
      <text>
        <r>
          <rPr>
            <sz val="12"/>
            <color rgb="FF000000"/>
            <rFont val="Arial"/>
            <family val="2"/>
          </rPr>
          <t>This will ensure you meet the Payment Card Industry / Data Security Standard (PCI / DSS) and Financial Conduct Authority (FCA) regulations.</t>
        </r>
      </text>
    </comment>
    <comment ref="B36" authorId="0" shapeId="0" xr:uid="{00000000-0006-0000-0200-00001B000000}">
      <text>
        <r>
          <rPr>
            <sz val="12"/>
            <color rgb="FF000000"/>
            <rFont val="Arial"/>
            <family val="2"/>
          </rPr>
          <t>This will ensure you’re compliant with the relevant organisational safeguards and contractual restrictions of using IP data.</t>
        </r>
      </text>
    </comment>
    <comment ref="B37" authorId="0" shapeId="0" xr:uid="{00000000-0006-0000-0200-00001C000000}">
      <text>
        <r>
          <rPr>
            <sz val="12"/>
            <color rgb="FF000000"/>
            <rFont val="Arial"/>
            <family val="2"/>
          </rPr>
          <t>This will help avoid the risk of breaching law and security obligations which may result in fines or reputational damage.</t>
        </r>
      </text>
    </comment>
    <comment ref="B38" authorId="0" shapeId="0" xr:uid="{00000000-0006-0000-0200-00001D000000}">
      <text>
        <r>
          <rPr>
            <sz val="12"/>
            <color rgb="FF000000"/>
            <rFont val="Arial"/>
            <family val="2"/>
          </rPr>
          <t>This will help you to assess the additional security considerations that may be required when sharing data with external organisations, especially in regards to regional variations.</t>
        </r>
      </text>
    </comment>
    <comment ref="B39" authorId="0" shapeId="0" xr:uid="{00000000-0006-0000-0200-00001E000000}">
      <text>
        <r>
          <rPr>
            <sz val="12"/>
            <color rgb="FF000000"/>
            <rFont val="Arial"/>
            <family val="2"/>
          </rPr>
          <t>This will help to established responsibilities for data management, reducing the likelihood of mismanagement of data and allowing for processes to be agreed in the event of a data breach.</t>
        </r>
      </text>
    </comment>
    <comment ref="B40" authorId="0" shapeId="0" xr:uid="{00000000-0006-0000-0200-00001F000000}">
      <text>
        <r>
          <rPr>
            <sz val="12"/>
            <color rgb="FF000000"/>
            <rFont val="Arial"/>
            <family val="2"/>
          </rPr>
          <t>Seek guidance from your compliance and data protection teams on regional obligations that need to be met.</t>
        </r>
      </text>
    </comment>
    <comment ref="B41" authorId="0" shapeId="0" xr:uid="{00000000-0006-0000-0200-000020000000}">
      <text>
        <r>
          <rPr>
            <sz val="12"/>
            <color rgb="FF000000"/>
            <rFont val="Arial"/>
            <family val="2"/>
          </rPr>
          <t xml:space="preserve">Carrying out a DPIA allows privacy risks to be established and the costs and timescales of remedies to be included in the delivery plan. </t>
        </r>
      </text>
    </comment>
    <comment ref="B43" authorId="0" shapeId="0" xr:uid="{00000000-0006-0000-0200-000021000000}">
      <text>
        <r>
          <rPr>
            <sz val="12"/>
            <color rgb="FF000000"/>
            <rFont val="Arial"/>
            <family val="2"/>
          </rPr>
          <t>This will help security to be a business enabler with requirements developed taking into account the business needs.</t>
        </r>
      </text>
    </comment>
    <comment ref="B44" authorId="0" shapeId="0" xr:uid="{00000000-0006-0000-0200-000022000000}">
      <text>
        <r>
          <rPr>
            <sz val="12"/>
            <color rgb="FF000000"/>
            <rFont val="Arial"/>
            <family val="2"/>
          </rPr>
          <t>This will help to deliver user-friendly services with proportionate security measures that create minimal friction.</t>
        </r>
      </text>
    </comment>
    <comment ref="B46" authorId="0" shapeId="0" xr:uid="{00000000-0006-0000-0200-000023000000}">
      <text>
        <r>
          <rPr>
            <sz val="12"/>
            <color rgb="FF000000"/>
            <rFont val="Arial"/>
            <family val="2"/>
          </rPr>
          <t>This allows delivery teams to have an accurate picture of assets so they can support asset owners to qualify the impact to the organisation should the assets be compromised.</t>
        </r>
      </text>
    </comment>
    <comment ref="B47" authorId="0" shapeId="0" xr:uid="{00000000-0006-0000-0200-000024000000}">
      <text>
        <r>
          <rPr>
            <sz val="12"/>
            <color rgb="FF000000"/>
            <rFont val="Arial"/>
            <family val="2"/>
          </rPr>
          <t>Establishing responsibility for service assets increases the likelihood they will be effectively described and understood.</t>
        </r>
      </text>
    </comment>
    <comment ref="B49" authorId="0" shapeId="0" xr:uid="{00000000-0006-0000-0200-000025000000}">
      <text>
        <r>
          <rPr>
            <sz val="12"/>
            <color rgb="FF000000"/>
            <rFont val="Arial"/>
            <family val="2"/>
          </rPr>
          <t>Assessing the business impact should the confidentiality and integrity of data assets and availability of the service be compromised supports the project team in understanding the importance of the assets and in evaluating the security risks further down the line during the risk assessment activities.</t>
        </r>
      </text>
    </comment>
    <comment ref="B50" authorId="0" shapeId="0" xr:uid="{00000000-0006-0000-0200-000026000000}">
      <text>
        <r>
          <rPr>
            <sz val="12"/>
            <color rgb="FF000000"/>
            <rFont val="Arial"/>
            <family val="2"/>
          </rPr>
          <t>The business stakeholders are better placed to assess the impact of a security breach of an asset. Engaging with them enables the delivery and security teams to implement security controls that are commensurate to the business impact of a breach.</t>
        </r>
      </text>
    </comment>
    <comment ref="B52" authorId="0" shapeId="0" xr:uid="{00000000-0006-0000-0200-000027000000}">
      <text>
        <r>
          <rPr>
            <sz val="12"/>
            <color rgb="FF000000"/>
            <rFont val="Arial"/>
            <family val="2"/>
          </rPr>
          <t>This will give you an understanding of the threats faced by the organisation so you can assess the associated risks to your service.</t>
        </r>
      </text>
    </comment>
    <comment ref="B53" authorId="0" shapeId="0" xr:uid="{00000000-0006-0000-0200-000028000000}">
      <text>
        <r>
          <rPr>
            <sz val="12"/>
            <color rgb="FF000000"/>
            <rFont val="Arial"/>
            <family val="2"/>
          </rPr>
          <t>This is essential for identifying and prioritising threats effectively so you can demonstrate that proposed risk mitigation strategies have sufficiently considered the severity of threats.</t>
        </r>
      </text>
    </comment>
    <comment ref="B54" authorId="0" shapeId="0" xr:uid="{00000000-0006-0000-0200-000029000000}">
      <text>
        <r>
          <rPr>
            <sz val="12"/>
            <color rgb="FF000000"/>
            <rFont val="Arial"/>
            <family val="2"/>
          </rPr>
          <t>This is crucial for identifying emerging threats and understanding attack patterns for threat actors so risk mitigation strategies can be adjusted accordingly.</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Will.Parkhouse</author>
  </authors>
  <commentList>
    <comment ref="B2" authorId="0" shapeId="0" xr:uid="{00000000-0006-0000-0300-000001000000}">
      <text>
        <r>
          <rPr>
            <sz val="12"/>
            <color rgb="FF000000"/>
            <rFont val="Arial"/>
            <family val="2"/>
          </rPr>
          <t>The tracker starts at a 'Low' confidence status by default. The confidence status increases to 'Medium' or 'High' based on the responses you provide.</t>
        </r>
      </text>
    </comment>
    <comment ref="B5" authorId="0" shapeId="0" xr:uid="{00000000-0006-0000-0300-000002000000}">
      <text>
        <r>
          <rPr>
            <sz val="12"/>
            <color rgb="FF000000"/>
            <rFont val="Arial"/>
            <family val="2"/>
          </rPr>
          <t>It is important to identify the stakeholders with an interest in the service and give them the opportunity to provide input into security elements of the business case so it reflects their needs.</t>
        </r>
      </text>
    </comment>
    <comment ref="B6" authorId="0" shapeId="0" xr:uid="{00000000-0006-0000-0300-000003000000}">
      <text>
        <r>
          <rPr>
            <sz val="12"/>
            <color rgb="FF000000"/>
            <rFont val="Arial"/>
            <family val="2"/>
          </rPr>
          <t>Cyber security should be considered from the start of a project and included in the business case so sufficient resources can be secured for responding to and mitigating risks.</t>
        </r>
      </text>
    </comment>
    <comment ref="B7" authorId="0" shapeId="0" xr:uid="{00000000-0006-0000-0300-000004000000}">
      <text>
        <r>
          <rPr>
            <sz val="12"/>
            <color rgb="FF000000"/>
            <rFont val="Arial"/>
            <family val="2"/>
          </rPr>
          <t xml:space="preserve">This will help support the case for necessary cyber security investment. </t>
        </r>
      </text>
    </comment>
    <comment ref="B8" authorId="0" shapeId="0" xr:uid="{00000000-0006-0000-0300-000005000000}">
      <text>
        <r>
          <rPr>
            <sz val="12"/>
            <color rgb="FF000000"/>
            <rFont val="Arial"/>
            <family val="2"/>
          </rPr>
          <t>Providing the pros and cons of security approaches will help demonstrate the need for investment in security.</t>
        </r>
      </text>
    </comment>
    <comment ref="B9" authorId="0" shapeId="0" xr:uid="{00000000-0006-0000-0300-000006000000}">
      <text>
        <r>
          <rPr>
            <sz val="12"/>
            <color rgb="FF000000"/>
            <rFont val="Arial"/>
            <family val="2"/>
          </rPr>
          <t>This should include the relevant governance and assurance frameworks and outline the rules and responsibilities of senior stakeholders.</t>
        </r>
      </text>
    </comment>
    <comment ref="B11" authorId="0" shapeId="0" xr:uid="{00000000-0006-0000-0300-000007000000}">
      <text>
        <r>
          <rPr>
            <sz val="12"/>
            <color rgb="FF000000"/>
            <rFont val="Arial"/>
            <family val="2"/>
          </rPr>
          <t>An agreed plan with the required security skills will ensure that the security related tasks will be executed by the Suitable Qualified and Experienced Person team.</t>
        </r>
      </text>
    </comment>
    <comment ref="B12" authorId="0" shapeId="0" xr:uid="{00000000-0006-0000-0300-000008000000}">
      <text>
        <r>
          <rPr>
            <sz val="12"/>
            <color rgb="FF000000"/>
            <rFont val="Arial"/>
            <family val="2"/>
          </rPr>
          <t xml:space="preserve">This will help security resources be appropriately allocated throughout the delivery life cycle. </t>
        </r>
      </text>
    </comment>
    <comment ref="B13" authorId="0" shapeId="0" xr:uid="{00000000-0006-0000-0300-000009000000}">
      <text>
        <r>
          <rPr>
            <sz val="12"/>
            <color rgb="FF000000"/>
            <rFont val="Arial"/>
            <family val="2"/>
          </rPr>
          <t>This will help establish what security tools will be required across the life cycle of the service.</t>
        </r>
      </text>
    </comment>
    <comment ref="B14" authorId="0" shapeId="0" xr:uid="{00000000-0006-0000-0300-00000A000000}">
      <text>
        <r>
          <rPr>
            <sz val="12"/>
            <color rgb="FF000000"/>
            <rFont val="Arial"/>
            <family val="2"/>
          </rPr>
          <t>This will allow the design of the service to conform to the baseline security controls embedded in established patterns, reducing the resources required to carry out cyber security activities.</t>
        </r>
      </text>
    </comment>
    <comment ref="B16" authorId="0" shapeId="0" xr:uid="{00000000-0006-0000-0300-00000B000000}">
      <text>
        <r>
          <rPr>
            <sz val="12"/>
            <color rgb="FF000000"/>
            <rFont val="Arial"/>
            <family val="2"/>
          </rPr>
          <t xml:space="preserve">This will provide clarity on each individual's role, identify any gaps, and increase the likelihood that security activities will have appropriate governance and oversight.
</t>
        </r>
        <r>
          <rPr>
            <sz val="12"/>
            <color rgb="FF000000"/>
            <rFont val="Arial"/>
            <family val="2"/>
          </rPr>
          <t xml:space="preserve">
</t>
        </r>
        <r>
          <rPr>
            <sz val="12"/>
            <color rgb="FF000000"/>
            <rFont val="Arial"/>
            <family val="2"/>
          </rPr>
          <t>Refer to the indicative Secure by Design RACI Matrix.</t>
        </r>
      </text>
    </comment>
    <comment ref="B17" authorId="0" shapeId="0" xr:uid="{00000000-0006-0000-0300-00000C000000}">
      <text>
        <r>
          <rPr>
            <sz val="12"/>
            <color rgb="FF000000"/>
            <rFont val="Arial"/>
            <family val="2"/>
          </rPr>
          <t>This means delivery risk decisions will be made by a senior stakeholder, helping to reduce roadblocks where approval is required.</t>
        </r>
      </text>
    </comment>
    <comment ref="B19" authorId="0" shapeId="0" xr:uid="{00000000-0006-0000-0300-00000D000000}">
      <text>
        <r>
          <rPr>
            <sz val="12"/>
            <color rgb="FF000000"/>
            <rFont val="Arial"/>
            <family val="2"/>
          </rPr>
          <t>This will ensure a lightweight process to maintain a measure of confidence as to whether the project team is following the Secure by Design approach.</t>
        </r>
      </text>
    </comment>
    <comment ref="B21" authorId="0" shapeId="0" xr:uid="{00000000-0006-0000-0300-00000E000000}">
      <text>
        <r>
          <rPr>
            <sz val="12"/>
            <color rgb="FF000000"/>
            <rFont val="Arial"/>
            <family val="2"/>
          </rPr>
          <t>This allows identified security risks to be articulated, evaluated and escalated in relation to the organisation’s risk tolerance.</t>
        </r>
      </text>
    </comment>
    <comment ref="B22" authorId="0" shapeId="0" xr:uid="{00000000-0006-0000-0300-00000F000000}">
      <text>
        <r>
          <rPr>
            <sz val="12"/>
            <color rgb="FF000000"/>
            <rFont val="Arial"/>
            <family val="2"/>
          </rPr>
          <t>This increases the likelihood that the right protocols are followed for risks that need to be prioritised or escalated, enabling early action to be taken on priority risks.</t>
        </r>
      </text>
    </comment>
    <comment ref="B23" authorId="0" shapeId="0" xr:uid="{00000000-0006-0000-0300-000010000000}">
      <text>
        <r>
          <rPr>
            <sz val="12"/>
            <color rgb="FF000000"/>
            <rFont val="Arial"/>
            <family val="2"/>
          </rPr>
          <t>This ensures the security posture of other organisations is factored in when managing security risks.</t>
        </r>
      </text>
    </comment>
    <comment ref="B24" authorId="0" shapeId="0" xr:uid="{00000000-0006-0000-0300-000011000000}">
      <text>
        <r>
          <rPr>
            <sz val="12"/>
            <color rgb="FF000000"/>
            <rFont val="Arial"/>
            <family val="2"/>
          </rPr>
          <t xml:space="preserve">This will inform the security controls that you need to implement in order to meet the NCSC CAF outcomes and Indicators of Good Practice (IGP). 
</t>
        </r>
        <r>
          <rPr>
            <sz val="12"/>
            <color rgb="FF000000"/>
            <rFont val="Arial"/>
            <family val="2"/>
          </rPr>
          <t xml:space="preserve">
</t>
        </r>
        <r>
          <rPr>
            <sz val="12"/>
            <color rgb="FF000000"/>
            <rFont val="Arial"/>
            <family val="2"/>
          </rPr>
          <t>Read more at https://www.security.gov.uk/guidance/govassure</t>
        </r>
      </text>
    </comment>
    <comment ref="B25" authorId="0" shapeId="0" xr:uid="{00000000-0006-0000-0300-000012000000}">
      <text>
        <r>
          <rPr>
            <sz val="12"/>
            <color rgb="FF000000"/>
            <rFont val="Arial"/>
            <family val="2"/>
          </rPr>
          <t xml:space="preserve">This will inform the security controls that you need to implement in order to meet the NCSC CAF outcomes and Indicators of Good Practice (IGP). 
</t>
        </r>
        <r>
          <rPr>
            <sz val="12"/>
            <color rgb="FF000000"/>
            <rFont val="Arial"/>
            <family val="2"/>
          </rPr>
          <t xml:space="preserve">
</t>
        </r>
        <r>
          <rPr>
            <sz val="12"/>
            <color rgb="FF000000"/>
            <rFont val="Arial"/>
            <family val="2"/>
          </rPr>
          <t>Read more at https://www.security.gov.uk/guidance/govassure</t>
        </r>
      </text>
    </comment>
    <comment ref="B27" authorId="0" shapeId="0" xr:uid="{00000000-0006-0000-0300-000013000000}">
      <text>
        <r>
          <rPr>
            <sz val="12"/>
            <color rgb="FF000000"/>
            <rFont val="Arial"/>
            <family val="2"/>
          </rPr>
          <t>This will help identify any risks related to data sharing, access and management by third-party vendors.</t>
        </r>
      </text>
    </comment>
    <comment ref="B28" authorId="0" shapeId="0" xr:uid="{00000000-0006-0000-0300-000014000000}">
      <text>
        <r>
          <rPr>
            <sz val="12"/>
            <color rgb="FF000000"/>
            <rFont val="Arial"/>
            <family val="2"/>
          </rPr>
          <t>This will highlight any security risks related to data sharing and access that need to be managed before accepting MSP contracts.</t>
        </r>
      </text>
    </comment>
    <comment ref="B29" authorId="0" shapeId="0" xr:uid="{00000000-0006-0000-0300-000015000000}">
      <text>
        <r>
          <rPr>
            <sz val="12"/>
            <color rgb="FF000000"/>
            <rFont val="Arial"/>
            <family val="2"/>
          </rPr>
          <t>Security due diligence of third party technology products and vendors allows you to identify and assess any associated risks.</t>
        </r>
      </text>
    </comment>
    <comment ref="B30" authorId="0" shapeId="0" xr:uid="{00000000-0006-0000-0300-000016000000}">
      <text>
        <r>
          <rPr>
            <sz val="12"/>
            <color rgb="FF000000"/>
            <rFont val="Arial"/>
            <family val="2"/>
          </rPr>
          <t>This allows you to clearly communicate identified risks to stakeholders and collaborate on mitigating or responding to them.</t>
        </r>
      </text>
    </comment>
    <comment ref="B32" authorId="0" shapeId="0" xr:uid="{00000000-0006-0000-0300-000017000000}">
      <text>
        <r>
          <rPr>
            <sz val="12"/>
            <color rgb="FF000000"/>
            <rFont val="Arial"/>
            <family val="2"/>
          </rPr>
          <t>This allows delivery teams to have an accurate picture of assets so they can support asset owners to qualify the impact to the organisation should the assets be compromised.</t>
        </r>
      </text>
    </comment>
    <comment ref="B33" authorId="0" shapeId="0" xr:uid="{00000000-0006-0000-0300-000018000000}">
      <text>
        <r>
          <rPr>
            <sz val="12"/>
            <color rgb="FF000000"/>
            <rFont val="Arial"/>
            <family val="2"/>
          </rPr>
          <t>Establishing responsibility for service assets increases the likelihood they will be effectively described and understood.</t>
        </r>
      </text>
    </comment>
    <comment ref="B35" authorId="0" shapeId="0" xr:uid="{00000000-0006-0000-0300-000019000000}">
      <text>
        <r>
          <rPr>
            <sz val="12"/>
            <color rgb="FF000000"/>
            <rFont val="Arial"/>
            <family val="2"/>
          </rPr>
          <t>Assessing the business impact should the confidentiality and integrity of data assets and availability of the service be compromised supports the project team in understanding the importance of the assets and in evaluating the security risks further down the line during the risk assessment activities.</t>
        </r>
      </text>
    </comment>
    <comment ref="B36" authorId="0" shapeId="0" xr:uid="{00000000-0006-0000-0300-00001A000000}">
      <text>
        <r>
          <rPr>
            <sz val="12"/>
            <color rgb="FF000000"/>
            <rFont val="Arial"/>
            <family val="2"/>
          </rPr>
          <t>The business stakeholders are better placed to assess the impact of a security breach of an asset. Engaging with them enables the delivery and security teams to implement security controls that are commensurate to the business impact of a breach.</t>
        </r>
      </text>
    </comment>
    <comment ref="B38" authorId="0" shapeId="0" xr:uid="{00000000-0006-0000-0300-00001B000000}">
      <text>
        <r>
          <rPr>
            <sz val="12"/>
            <color rgb="FF000000"/>
            <rFont val="Arial"/>
            <family val="2"/>
          </rPr>
          <t>This will give you an understanding of the threats faced by the organisation so you can assess the associated risks to your service.</t>
        </r>
      </text>
    </comment>
    <comment ref="B39" authorId="0" shapeId="0" xr:uid="{00000000-0006-0000-0300-00001C000000}">
      <text>
        <r>
          <rPr>
            <sz val="12"/>
            <color rgb="FF000000"/>
            <rFont val="Arial"/>
            <family val="2"/>
          </rPr>
          <t>This is essential for identifying and prioritising threats effectively so you can demonstrate that proposed risk mitigation strategies have sufficiently considered the severity of threats.</t>
        </r>
      </text>
    </comment>
    <comment ref="B40" authorId="0" shapeId="0" xr:uid="{00000000-0006-0000-0300-00001D000000}">
      <text>
        <r>
          <rPr>
            <sz val="12"/>
            <color rgb="FF000000"/>
            <rFont val="Arial"/>
            <family val="2"/>
          </rPr>
          <t>This is crucial for identifying emerging threats and understanding attack patterns for threat actors so risk mitigation strategies can be adjusted accordingly.</t>
        </r>
      </text>
    </comment>
    <comment ref="B42" authorId="0" shapeId="0" xr:uid="{00000000-0006-0000-0300-00001E000000}">
      <text>
        <r>
          <rPr>
            <sz val="12"/>
            <color rgb="FF000000"/>
            <rFont val="Arial"/>
            <family val="2"/>
          </rPr>
          <t>This will allow delivery and security teams to have a better understanding of the service to use in threat modelling activities.</t>
        </r>
      </text>
    </comment>
    <comment ref="B43" authorId="0" shapeId="0" xr:uid="{00000000-0006-0000-0300-00001F000000}">
      <text>
        <r>
          <rPr>
            <sz val="12"/>
            <color rgb="FF000000"/>
            <rFont val="Arial"/>
            <family val="2"/>
          </rPr>
          <t>This should be repeated a number of times throughout service delivery as the threat landscape and attack surface change.</t>
        </r>
      </text>
    </comment>
    <comment ref="B44" authorId="0" shapeId="0" xr:uid="{00000000-0006-0000-0300-000020000000}">
      <text>
        <r>
          <rPr>
            <sz val="12"/>
            <color rgb="FF000000"/>
            <rFont val="Arial"/>
            <family val="2"/>
          </rPr>
          <t>This allows you to demonstrate security controls have been effectively assessed so cost efficient mitigation strategies can be put in place to meet evolving security threats.</t>
        </r>
      </text>
    </comment>
    <comment ref="B45" authorId="0" shapeId="0" xr:uid="{00000000-0006-0000-0300-000021000000}">
      <text>
        <r>
          <rPr>
            <sz val="12"/>
            <color rgb="FF000000"/>
            <rFont val="Arial"/>
            <family val="2"/>
          </rPr>
          <t>Implementing a single control that addresses multiple threats can lead to significant cost savings and help to prioritise security resources.</t>
        </r>
      </text>
    </comment>
    <comment ref="B46" authorId="1" shapeId="0" xr:uid="{02ABBDDB-AC15-7549-A8E7-3D0197340AE6}">
      <text>
        <r>
          <rPr>
            <sz val="12"/>
            <color rgb="FF000000"/>
            <rFont val="+mn-lt"/>
            <charset val="1"/>
          </rPr>
          <t>A security design review helps make sure the system follows best practices, reduces risks, and meets security standards.</t>
        </r>
      </text>
    </comment>
    <comment ref="B48" authorId="0" shapeId="0" xr:uid="{00000000-0006-0000-0300-000022000000}">
      <text>
        <r>
          <rPr>
            <sz val="12"/>
            <color rgb="FF000000"/>
            <rFont val="Arial"/>
            <family val="2"/>
          </rPr>
          <t xml:space="preserve">This allows for consistency across your organisation so security risks follow the same prioritisation approach as other types of risk (such as financial, operational and so on). </t>
        </r>
      </text>
    </comment>
    <comment ref="B49" authorId="0" shapeId="0" xr:uid="{00000000-0006-0000-0300-000023000000}">
      <text>
        <r>
          <rPr>
            <sz val="12"/>
            <color rgb="FF000000"/>
            <rFont val="Arial"/>
            <family val="2"/>
          </rPr>
          <t>This allows future risk assessments to be carried out using repeatable methods which is important for consistency, risk coverage, decision making, compliance, and efficiency.</t>
        </r>
      </text>
    </comment>
    <comment ref="B50" authorId="0" shapeId="0" xr:uid="{00000000-0006-0000-0300-000024000000}">
      <text>
        <r>
          <rPr>
            <sz val="12"/>
            <color rgb="FF000000"/>
            <rFont val="Arial"/>
            <family val="2"/>
          </rPr>
          <t>This ensures delivery teams are using the most current and relevant information to make informed decisions on risk mitigation measures, reducing the risk of damage to the service and organisation.</t>
        </r>
      </text>
    </comment>
    <comment ref="B51" authorId="0" shapeId="0" xr:uid="{00000000-0006-0000-0300-000025000000}">
      <text>
        <r>
          <rPr>
            <sz val="12"/>
            <color rgb="FF000000"/>
            <rFont val="Arial"/>
            <family val="2"/>
          </rPr>
          <t>Regularly reviewing and updating your risk register ensures the risk management plan remains effective and any new risks are identified and addressed promptly.</t>
        </r>
      </text>
    </comment>
    <comment ref="B53" authorId="0" shapeId="0" xr:uid="{00000000-0006-0000-0300-000026000000}">
      <text>
        <r>
          <rPr>
            <sz val="12"/>
            <color rgb="FF000000"/>
            <rFont val="Arial"/>
            <family val="2"/>
          </rPr>
          <t>This will help delivery teams to select appropriate security controls from recognised industry frameworks as part of risk mitigation activities.</t>
        </r>
      </text>
    </comment>
    <comment ref="B54" authorId="0" shapeId="0" xr:uid="{00000000-0006-0000-0300-000027000000}">
      <text>
        <r>
          <rPr>
            <sz val="12"/>
            <color rgb="FF000000"/>
            <rFont val="Arial"/>
            <family val="2"/>
          </rPr>
          <t>Engaging with security teams within your organisation will ensure the security controls you identify are compatible with the approach they are taking.</t>
        </r>
      </text>
    </comment>
    <comment ref="B55" authorId="0" shapeId="0" xr:uid="{00000000-0006-0000-0300-000028000000}">
      <text>
        <r>
          <rPr>
            <sz val="12"/>
            <color rgb="FF000000"/>
            <rFont val="Arial"/>
            <family val="2"/>
          </rPr>
          <t>This will be used by those developing an approach for responding to and mitigating security risks.</t>
        </r>
      </text>
    </comment>
    <comment ref="B56" authorId="0" shapeId="0" xr:uid="{00000000-0006-0000-0300-000029000000}">
      <text>
        <r>
          <rPr>
            <sz val="12"/>
            <color rgb="FF000000"/>
            <rFont val="Arial"/>
            <family val="2"/>
          </rPr>
          <t>This will help demonstrate your compliance with the NCSC CAF and help you achieve your GovAssure profile.</t>
        </r>
      </text>
    </comment>
    <comment ref="B58" authorId="0" shapeId="0" xr:uid="{00000000-0006-0000-0300-00002A000000}">
      <text>
        <r>
          <rPr>
            <sz val="12"/>
            <color rgb="FF000000"/>
            <rFont val="Arial"/>
            <family val="2"/>
          </rPr>
          <t>Any remaining risks without mitigations in place should be considered acceptable by the Senior Responsible Owner (SRO) and service owner.</t>
        </r>
      </text>
    </comment>
    <comment ref="B59" authorId="0" shapeId="0" xr:uid="{00000000-0006-0000-0300-00002B000000}">
      <text>
        <r>
          <rPr>
            <sz val="12"/>
            <color rgb="FF000000"/>
            <rFont val="Arial"/>
            <family val="2"/>
          </rPr>
          <t xml:space="preserve">This must be maintained as part of ongoing risk management activities throughout the service delivery life cycle. </t>
        </r>
      </text>
    </comment>
    <comment ref="B61" authorId="0" shapeId="0" xr:uid="{00000000-0006-0000-0300-00002C000000}">
      <text>
        <r>
          <rPr>
            <sz val="12"/>
            <color rgb="FF000000"/>
            <rFont val="Arial"/>
            <family val="2"/>
          </rPr>
          <t>The security controls you implement should be proportionate to the risks in order to justify the security investment.</t>
        </r>
      </text>
    </comment>
    <comment ref="B62" authorId="0" shapeId="0" xr:uid="{00000000-0006-0000-0300-00002D000000}">
      <text>
        <r>
          <rPr>
            <sz val="12"/>
            <color rgb="FF000000"/>
            <rFont val="Arial"/>
            <family val="2"/>
          </rPr>
          <t>This provides a comprehensive record of the measures taken to reduce risk which can be used by delivery teams, and by compliance teams when demonstarting regulatory requirements have been met.</t>
        </r>
      </text>
    </comment>
    <comment ref="B63" authorId="0" shapeId="0" xr:uid="{00000000-0006-0000-0300-00002E000000}">
      <text>
        <r>
          <rPr>
            <sz val="12"/>
            <color rgb="FF000000"/>
            <rFont val="Arial"/>
            <family val="2"/>
          </rPr>
          <t>This will help ensure they are effective in protecting your service and identify any potential weaknesses.</t>
        </r>
      </text>
    </comment>
    <comment ref="B64" authorId="0" shapeId="0" xr:uid="{00000000-0006-0000-0300-00002F000000}">
      <text>
        <r>
          <rPr>
            <sz val="12"/>
            <color rgb="FF000000"/>
            <rFont val="Arial"/>
            <family val="2"/>
          </rPr>
          <t>Any risks that are not mitigated by security controls should be deemed acceptable by your Senior Responsible Owner (SRO) or service owner, or both.</t>
        </r>
      </text>
    </comment>
    <comment ref="B66" authorId="0" shapeId="0" xr:uid="{00000000-0006-0000-0300-000030000000}">
      <text>
        <r>
          <rPr>
            <sz val="12"/>
            <color rgb="FF000000"/>
            <rFont val="Arial"/>
            <family val="2"/>
          </rPr>
          <t>This allows you to focus efforts on the vulnerabilities that are most critical to your service and reduce the chance of them being exploited by attackers.</t>
        </r>
      </text>
    </comment>
    <comment ref="B67" authorId="0" shapeId="0" xr:uid="{00000000-0006-0000-0300-000031000000}">
      <text>
        <r>
          <rPr>
            <sz val="12"/>
            <color rgb="FF000000"/>
            <rFont val="Arial"/>
            <family val="2"/>
          </rPr>
          <t>This will help you to quickly mitigate the risk of an attack from vulnerabilities that are currently unknown to you or third-party vendors.</t>
        </r>
      </text>
    </comment>
    <comment ref="B69" authorId="0" shapeId="0" xr:uid="{00000000-0006-0000-0300-000032000000}">
      <text>
        <r>
          <rPr>
            <sz val="12"/>
            <color rgb="FF000000"/>
            <rFont val="Arial"/>
            <family val="2"/>
          </rPr>
          <t>This will minimise project risks by providing a high level of control during development processes, reducing the cost and impact of software flaws and vulnerabilities.</t>
        </r>
      </text>
    </comment>
    <comment ref="B70" authorId="0" shapeId="0" xr:uid="{00000000-0006-0000-0300-000033000000}">
      <text>
        <r>
          <rPr>
            <sz val="12"/>
            <color rgb="FF000000"/>
            <rFont val="Arial"/>
            <family val="2"/>
          </rPr>
          <t>Review processes help you improve code quality and security, while improving collaboration and learning across your team.</t>
        </r>
      </text>
    </comment>
    <comment ref="B71" authorId="0" shapeId="0" xr:uid="{00000000-0006-0000-0300-000034000000}">
      <text>
        <r>
          <rPr>
            <sz val="12"/>
            <color rgb="FF000000"/>
            <rFont val="Arial"/>
            <family val="2"/>
          </rPr>
          <t>This will reduce security risks by providing immediate feedback on issues introduced into code during development.</t>
        </r>
      </text>
    </comment>
    <comment ref="B72" authorId="0" shapeId="0" xr:uid="{00000000-0006-0000-0300-000035000000}">
      <text>
        <r>
          <rPr>
            <sz val="12"/>
            <color rgb="FF000000"/>
            <rFont val="Arial"/>
            <family val="2"/>
          </rPr>
          <t>These should take place throughout the service delivery life cycle to provide regular security assurance.</t>
        </r>
      </text>
    </comment>
    <comment ref="B74" authorId="0" shapeId="0" xr:uid="{00000000-0006-0000-0300-000036000000}">
      <text>
        <r>
          <rPr>
            <sz val="12"/>
            <color rgb="FF000000"/>
            <rFont val="Arial"/>
            <family val="2"/>
          </rPr>
          <t>This will allow you to develop a risk-based approach that considers compliance and incident response requirements.</t>
        </r>
      </text>
    </comment>
    <comment ref="B75" authorId="0" shapeId="0" xr:uid="{00000000-0006-0000-0300-000037000000}">
      <text>
        <r>
          <rPr>
            <sz val="12"/>
            <color rgb="FF000000"/>
            <rFont val="Arial"/>
            <family val="2"/>
          </rPr>
          <t>This will ensure your security operations team are able to effectively respond to system-related issues or potential security incidents.</t>
        </r>
      </text>
    </comment>
    <comment ref="B76" authorId="0" shapeId="0" xr:uid="{00000000-0006-0000-0300-000038000000}">
      <text>
        <r>
          <rPr>
            <sz val="12"/>
            <color rgb="FF000000"/>
            <rFont val="Arial"/>
            <family val="2"/>
          </rPr>
          <t xml:space="preserve">It is essential to develop an approach for logging analysis and monitoring for alerting the security operations team to system-related issues or potential security incidents. </t>
        </r>
      </text>
    </comment>
    <comment ref="B78" authorId="0" shapeId="0" xr:uid="{00000000-0006-0000-0300-000039000000}">
      <text>
        <r>
          <rPr>
            <sz val="12"/>
            <color rgb="FF000000"/>
            <rFont val="Arial"/>
            <family val="2"/>
          </rPr>
          <t>This is essential for maintaining a secure environment and continuous compliance with relevant regulations.</t>
        </r>
      </text>
    </comment>
    <comment ref="B79" authorId="0" shapeId="0" xr:uid="{00000000-0006-0000-0300-00003A000000}">
      <text>
        <r>
          <rPr>
            <sz val="12"/>
            <color rgb="FF000000"/>
            <rFont val="Arial"/>
            <family val="2"/>
          </rPr>
          <t>Revisiting the threat model will allow you to assess the potential impact of the service when major changes are made.</t>
        </r>
      </text>
    </comment>
    <comment ref="B80" authorId="0" shapeId="0" xr:uid="{00000000-0006-0000-0300-00003B000000}">
      <text>
        <r>
          <rPr>
            <sz val="12"/>
            <color rgb="FF000000"/>
            <rFont val="Arial"/>
            <family val="2"/>
          </rPr>
          <t>Whenever there is a major change, it is important to revisit the security risk assessment to identify new risks that might be introduced as a result of the change.</t>
        </r>
      </text>
    </comment>
    <comment ref="B81" authorId="0" shapeId="0" xr:uid="{00000000-0006-0000-0300-00003C000000}">
      <text>
        <r>
          <rPr>
            <sz val="12"/>
            <color rgb="FF000000"/>
            <rFont val="Arial"/>
            <family val="2"/>
          </rPr>
          <t>Risk owners should be kept informed of any potential changes that affect the service’s risk profile.</t>
        </r>
      </text>
    </comment>
    <comment ref="B83" authorId="0" shapeId="0" xr:uid="{00000000-0006-0000-0300-00003D000000}">
      <text>
        <r>
          <rPr>
            <sz val="12"/>
            <color rgb="FF000000"/>
            <rFont val="Arial"/>
            <family val="2"/>
          </rPr>
          <t>This will ensure you have the necessary information to determine the security impact of retiring the components on the service and organisation.</t>
        </r>
      </text>
    </comment>
    <comment ref="B84" authorId="0" shapeId="0" xr:uid="{00000000-0006-0000-0300-00003E000000}">
      <text>
        <r>
          <rPr>
            <sz val="12"/>
            <color rgb="FF000000"/>
            <rFont val="Arial"/>
            <family val="2"/>
          </rPr>
          <t>This will allow the appropriate security responses or mitigations to be put in place when carrying out the retirement.</t>
        </r>
      </text>
    </comment>
    <comment ref="B85" authorId="0" shapeId="0" xr:uid="{00000000-0006-0000-0300-00003F000000}">
      <text>
        <r>
          <rPr>
            <sz val="12"/>
            <color rgb="FF000000"/>
            <rFont val="Arial"/>
            <family val="2"/>
          </rPr>
          <t>Your service owner, SRO, data owners, Chief Information Security Office (CISO) and Chief Digital Information Officer (CDIO) may need to be made aware of the security implications of the full or partial retirement of service components.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Will.Parkhouse</author>
  </authors>
  <commentList>
    <comment ref="B2" authorId="0" shapeId="0" xr:uid="{00000000-0006-0000-0400-000001000000}">
      <text>
        <r>
          <rPr>
            <sz val="12"/>
            <color rgb="FF000000"/>
            <rFont val="Arial"/>
            <family val="2"/>
          </rPr>
          <t>The tracker starts at a 'Low' confidence status by default. The confidence status increases to 'Medium' or 'High' based on the responses you provide.</t>
        </r>
      </text>
    </comment>
    <comment ref="B5" authorId="0" shapeId="0" xr:uid="{00000000-0006-0000-0400-000002000000}">
      <text>
        <r>
          <rPr>
            <sz val="12"/>
            <color rgb="FF000000"/>
            <rFont val="Arial"/>
            <family val="2"/>
          </rPr>
          <t>It is important to identify the stakeholders with an interest in the service and give them the opportunity to provide input into security elements of the business case so it reflects their needs.</t>
        </r>
      </text>
    </comment>
    <comment ref="B6" authorId="0" shapeId="0" xr:uid="{00000000-0006-0000-0400-000003000000}">
      <text>
        <r>
          <rPr>
            <sz val="12"/>
            <color rgb="FF000000"/>
            <rFont val="Arial"/>
            <family val="2"/>
          </rPr>
          <t>Cyber security should be considered from the start of a project and included in the business case so sufficient resources can be secured for responding to and mitigating risks.</t>
        </r>
      </text>
    </comment>
    <comment ref="B7" authorId="0" shapeId="0" xr:uid="{00000000-0006-0000-0400-000004000000}">
      <text>
        <r>
          <rPr>
            <sz val="12"/>
            <color rgb="FF000000"/>
            <rFont val="Arial"/>
            <family val="2"/>
          </rPr>
          <t xml:space="preserve">This will help support the case for necessary cyber security investment. </t>
        </r>
      </text>
    </comment>
    <comment ref="B8" authorId="0" shapeId="0" xr:uid="{00000000-0006-0000-0400-000005000000}">
      <text>
        <r>
          <rPr>
            <sz val="12"/>
            <color rgb="FF000000"/>
            <rFont val="Arial"/>
            <family val="2"/>
          </rPr>
          <t>Providing the pros and cons of security approaches will help demonstrate the need for investment in security.</t>
        </r>
      </text>
    </comment>
    <comment ref="B9" authorId="0" shapeId="0" xr:uid="{00000000-0006-0000-0400-000006000000}">
      <text>
        <r>
          <rPr>
            <sz val="12"/>
            <color rgb="FF000000"/>
            <rFont val="Arial"/>
            <family val="2"/>
          </rPr>
          <t>This should include the relevant governance and assurance frameworks and outline the rules and responsibilities of senior stakeholders.</t>
        </r>
      </text>
    </comment>
    <comment ref="B11" authorId="0" shapeId="0" xr:uid="{00000000-0006-0000-0400-000007000000}">
      <text>
        <r>
          <rPr>
            <sz val="12"/>
            <color rgb="FF000000"/>
            <rFont val="Arial"/>
            <family val="2"/>
          </rPr>
          <t>An agreed plan with the required security skills will ensure that the security related tasks will be executed by the Suitable Qualified and Experienced Person team.</t>
        </r>
      </text>
    </comment>
    <comment ref="B12" authorId="0" shapeId="0" xr:uid="{00000000-0006-0000-0400-000008000000}">
      <text>
        <r>
          <rPr>
            <sz val="12"/>
            <color rgb="FF000000"/>
            <rFont val="Arial"/>
            <family val="2"/>
          </rPr>
          <t xml:space="preserve">This will help security resources be appropriately allocated throughout the delivery life cycle. </t>
        </r>
      </text>
    </comment>
    <comment ref="B13" authorId="0" shapeId="0" xr:uid="{00000000-0006-0000-0400-000009000000}">
      <text>
        <r>
          <rPr>
            <sz val="12"/>
            <color rgb="FF000000"/>
            <rFont val="Arial"/>
            <family val="2"/>
          </rPr>
          <t>This will help establish what security tools will be required across the life cycle of the service.</t>
        </r>
      </text>
    </comment>
    <comment ref="B14" authorId="0" shapeId="0" xr:uid="{00000000-0006-0000-0400-00000A000000}">
      <text>
        <r>
          <rPr>
            <sz val="12"/>
            <color rgb="FF000000"/>
            <rFont val="Arial"/>
            <family val="2"/>
          </rPr>
          <t>This will allow the design of the service to conform to the baseline security controls embedded in established patterns, reducing the resources required to carry out cyber security activities.</t>
        </r>
      </text>
    </comment>
    <comment ref="B16" authorId="0" shapeId="0" xr:uid="{00000000-0006-0000-0400-00000B000000}">
      <text>
        <r>
          <rPr>
            <sz val="12"/>
            <color rgb="FF000000"/>
            <rFont val="Arial"/>
            <family val="2"/>
          </rPr>
          <t xml:space="preserve">This will provide clarity on each individual's role, identify any gaps, and increase the likelihood that security activities will have appropriate governance and oversight.
</t>
        </r>
        <r>
          <rPr>
            <sz val="12"/>
            <color rgb="FF000000"/>
            <rFont val="Arial"/>
            <family val="2"/>
          </rPr>
          <t xml:space="preserve">
</t>
        </r>
        <r>
          <rPr>
            <sz val="12"/>
            <color rgb="FF000000"/>
            <rFont val="Arial"/>
            <family val="2"/>
          </rPr>
          <t>Refer to the indicative Secure by Design RACI matrix.</t>
        </r>
      </text>
    </comment>
    <comment ref="B17" authorId="0" shapeId="0" xr:uid="{00000000-0006-0000-0400-00000C000000}">
      <text>
        <r>
          <rPr>
            <sz val="12"/>
            <color rgb="FF000000"/>
            <rFont val="Arial"/>
            <family val="2"/>
          </rPr>
          <t>This means delivery risk decisions will be made by a senior stakeholder, helping to reduce roadblocks where approval is required.</t>
        </r>
      </text>
    </comment>
    <comment ref="B19" authorId="0" shapeId="0" xr:uid="{00000000-0006-0000-0400-00000D000000}">
      <text>
        <r>
          <rPr>
            <sz val="12"/>
            <color rgb="FF000000"/>
            <rFont val="Arial"/>
            <family val="2"/>
          </rPr>
          <t>This will ensure a lightweight process to maintain a measure of confidence as to whether the project team is following the Secure by Design approach.</t>
        </r>
      </text>
    </comment>
    <comment ref="B21" authorId="0" shapeId="0" xr:uid="{00000000-0006-0000-0400-00000E000000}">
      <text>
        <r>
          <rPr>
            <sz val="12"/>
            <color rgb="FF000000"/>
            <rFont val="Arial"/>
            <family val="2"/>
          </rPr>
          <t>This will help identify any risks related to data sharing, access and management by third-party vendors.</t>
        </r>
      </text>
    </comment>
    <comment ref="B22" authorId="0" shapeId="0" xr:uid="{00000000-0006-0000-0400-00000F000000}">
      <text>
        <r>
          <rPr>
            <sz val="12"/>
            <color rgb="FF000000"/>
            <rFont val="Arial"/>
            <family val="2"/>
          </rPr>
          <t>This will highlight any security risks related to data sharing and access that need to be managed before accepting MSP contracts.</t>
        </r>
      </text>
    </comment>
    <comment ref="B23" authorId="0" shapeId="0" xr:uid="{00000000-0006-0000-0400-000010000000}">
      <text>
        <r>
          <rPr>
            <sz val="12"/>
            <color rgb="FF000000"/>
            <rFont val="Arial"/>
            <family val="2"/>
          </rPr>
          <t>Security due diligence of third-party technology products and vendors allows you to identify and assess any associated risks.</t>
        </r>
      </text>
    </comment>
    <comment ref="B24" authorId="0" shapeId="0" xr:uid="{00000000-0006-0000-0400-000011000000}">
      <text>
        <r>
          <rPr>
            <sz val="12"/>
            <color rgb="FF000000"/>
            <rFont val="Arial"/>
            <family val="2"/>
          </rPr>
          <t>This allows you to clearly communicate identified risks to stakeholders and collaborate on mitigating or responding to them.</t>
        </r>
      </text>
    </comment>
    <comment ref="B26" authorId="0" shapeId="0" xr:uid="{00000000-0006-0000-0400-000012000000}">
      <text>
        <r>
          <rPr>
            <sz val="12"/>
            <color rgb="FF000000"/>
            <rFont val="Arial"/>
            <family val="2"/>
          </rPr>
          <t>This allows delivery teams to have an accurate picture of assets so they can support asset owners to qualify the impact to the organisation should the assets be compromised.</t>
        </r>
      </text>
    </comment>
    <comment ref="B27" authorId="0" shapeId="0" xr:uid="{00000000-0006-0000-0400-000013000000}">
      <text>
        <r>
          <rPr>
            <sz val="12"/>
            <color rgb="FF000000"/>
            <rFont val="Arial"/>
            <family val="2"/>
          </rPr>
          <t>Establishing responsibility for service assets increases the likelihood they will be effectively described and understood.</t>
        </r>
      </text>
    </comment>
    <comment ref="B29" authorId="0" shapeId="0" xr:uid="{00000000-0006-0000-0400-000014000000}">
      <text>
        <r>
          <rPr>
            <sz val="12"/>
            <color rgb="FF000000"/>
            <rFont val="Arial"/>
            <family val="2"/>
          </rPr>
          <t>Assessing the business impact should the confidentiality and integrity of data assets and availability of the service be compromised supports the project team in understanding the importance of the assets and in evaluating the security risks further down the line during the risk assessment activities.</t>
        </r>
      </text>
    </comment>
    <comment ref="B30" authorId="0" shapeId="0" xr:uid="{00000000-0006-0000-0400-000015000000}">
      <text>
        <r>
          <rPr>
            <sz val="12"/>
            <color rgb="FF000000"/>
            <rFont val="Arial"/>
            <family val="2"/>
          </rPr>
          <t>The business stakeholders are better placed to assess the impact of a security breach of an asset. Engaging with them enables the delivery and security teams to implement security controls that are commensurate to the business impact of a breach.</t>
        </r>
      </text>
    </comment>
    <comment ref="B32" authorId="0" shapeId="0" xr:uid="{00000000-0006-0000-0400-000016000000}">
      <text>
        <r>
          <rPr>
            <sz val="12"/>
            <color rgb="FF000000"/>
            <rFont val="Arial"/>
            <family val="2"/>
          </rPr>
          <t>This will allow delivery and security teams to have a better understanding of the service to use in threat modelling activities.</t>
        </r>
      </text>
    </comment>
    <comment ref="B33" authorId="0" shapeId="0" xr:uid="{00000000-0006-0000-0400-000017000000}">
      <text>
        <r>
          <rPr>
            <sz val="12"/>
            <color rgb="FF000000"/>
            <rFont val="Arial"/>
            <family val="2"/>
          </rPr>
          <t>This should be repeated a number of times throughout service delivery as the threat landscape and attack surface change.</t>
        </r>
      </text>
    </comment>
    <comment ref="B34" authorId="0" shapeId="0" xr:uid="{00000000-0006-0000-0400-000018000000}">
      <text>
        <r>
          <rPr>
            <sz val="12"/>
            <color rgb="FF000000"/>
            <rFont val="Arial"/>
            <family val="2"/>
          </rPr>
          <t>This allows you to demonstrate security controls have been effectively assessed so cost efficient mitigation strategies can be put in place to meet evolving security threats.</t>
        </r>
      </text>
    </comment>
    <comment ref="B35" authorId="0" shapeId="0" xr:uid="{00000000-0006-0000-0400-000019000000}">
      <text>
        <r>
          <rPr>
            <sz val="12"/>
            <color rgb="FF000000"/>
            <rFont val="Arial"/>
            <family val="2"/>
          </rPr>
          <t>Implementing a single control that addresses multiple threats can lead to significant cost savings and help to prioritise security resources.</t>
        </r>
      </text>
    </comment>
    <comment ref="B36" authorId="1" shapeId="0" xr:uid="{68A4C195-ED3E-CF4D-A5EE-AF4D1DE29325}">
      <text>
        <r>
          <rPr>
            <sz val="12"/>
            <color rgb="FF000000"/>
            <rFont val="Arial"/>
            <family val="34"/>
          </rPr>
          <t>A security design review helps make sure the system follows best practices, reduces risks, and meets security standards.</t>
        </r>
      </text>
    </comment>
    <comment ref="B38" authorId="0" shapeId="0" xr:uid="{00000000-0006-0000-0400-00001A000000}">
      <text>
        <r>
          <rPr>
            <sz val="12"/>
            <color rgb="FF000000"/>
            <rFont val="Arial"/>
            <family val="2"/>
          </rPr>
          <t xml:space="preserve">This allows for consistency across your organisation so security risks follow the same prioritisation approach as other types of risk (such as financial, operational and so on). </t>
        </r>
      </text>
    </comment>
    <comment ref="B39" authorId="0" shapeId="0" xr:uid="{00000000-0006-0000-0400-00001B000000}">
      <text>
        <r>
          <rPr>
            <sz val="12"/>
            <color rgb="FF000000"/>
            <rFont val="Arial"/>
            <family val="2"/>
          </rPr>
          <t>This allows future risk assessments to be carried out using repeatable methods which is important for consistency, risk coverage, decision making, compliance, and efficiency.</t>
        </r>
      </text>
    </comment>
    <comment ref="B40" authorId="0" shapeId="0" xr:uid="{00000000-0006-0000-0400-00001C000000}">
      <text>
        <r>
          <rPr>
            <sz val="12"/>
            <color rgb="FF000000"/>
            <rFont val="Arial"/>
            <family val="2"/>
          </rPr>
          <t>This ensures delivery teams are using the most current and relevant information to make informed decisions on risk mitigation measures, reducing the risk of damage to the service and organisation.</t>
        </r>
      </text>
    </comment>
    <comment ref="B41" authorId="0" shapeId="0" xr:uid="{00000000-0006-0000-0400-00001D000000}">
      <text>
        <r>
          <rPr>
            <sz val="12"/>
            <color rgb="FF000000"/>
            <rFont val="Arial"/>
            <family val="2"/>
          </rPr>
          <t>Regularly reviewing and updating your risk register ensures the risk management plan remains effective and any new risks are identified and addressed promptly.</t>
        </r>
      </text>
    </comment>
    <comment ref="B43" authorId="0" shapeId="0" xr:uid="{00000000-0006-0000-0400-00001E000000}">
      <text>
        <r>
          <rPr>
            <sz val="12"/>
            <color rgb="FF000000"/>
            <rFont val="Arial"/>
            <family val="2"/>
          </rPr>
          <t>This will help delivery teams to select appropriate security controls from recognised industry frameworks as part of risk mitigation activities.</t>
        </r>
      </text>
    </comment>
    <comment ref="B44" authorId="0" shapeId="0" xr:uid="{00000000-0006-0000-0400-00001F000000}">
      <text>
        <r>
          <rPr>
            <sz val="12"/>
            <color rgb="FF000000"/>
            <rFont val="Arial"/>
            <family val="2"/>
          </rPr>
          <t>Engaging with security teams within your organisation will ensure the security controls you identify are compatible with the approach they are taking.</t>
        </r>
      </text>
    </comment>
    <comment ref="B45" authorId="0" shapeId="0" xr:uid="{00000000-0006-0000-0400-000020000000}">
      <text>
        <r>
          <rPr>
            <sz val="12"/>
            <color rgb="FF000000"/>
            <rFont val="Arial"/>
            <family val="2"/>
          </rPr>
          <t>This will be used by those developing an approach for responding to and mitigating security risks.</t>
        </r>
      </text>
    </comment>
    <comment ref="B46" authorId="0" shapeId="0" xr:uid="{00000000-0006-0000-0400-000021000000}">
      <text>
        <r>
          <rPr>
            <sz val="12"/>
            <color rgb="FF000000"/>
            <rFont val="Arial"/>
            <family val="2"/>
          </rPr>
          <t>This will help demonstrate your compliance with the NCSC CAF and help you achieve your GovAssure profile.</t>
        </r>
      </text>
    </comment>
    <comment ref="B48" authorId="0" shapeId="0" xr:uid="{00000000-0006-0000-0400-000022000000}">
      <text>
        <r>
          <rPr>
            <sz val="12"/>
            <color rgb="FF000000"/>
            <rFont val="Arial"/>
            <family val="2"/>
          </rPr>
          <t>Any remaining risks without mitigations in place should be considered acceptable by the Senior Responsible Owner (SRO) and service owner.</t>
        </r>
      </text>
    </comment>
    <comment ref="B49" authorId="0" shapeId="0" xr:uid="{00000000-0006-0000-0400-000023000000}">
      <text>
        <r>
          <rPr>
            <sz val="12"/>
            <color rgb="FF000000"/>
            <rFont val="Arial"/>
            <family val="2"/>
          </rPr>
          <t xml:space="preserve">This must be maintained as part of ongoing risk management activities throughout the service delivery lifecycle. </t>
        </r>
      </text>
    </comment>
    <comment ref="B51" authorId="0" shapeId="0" xr:uid="{00000000-0006-0000-0400-000024000000}">
      <text>
        <r>
          <rPr>
            <sz val="12"/>
            <color rgb="FF000000"/>
            <rFont val="Arial"/>
            <family val="2"/>
          </rPr>
          <t>The security controls you implement should be proportionate to the risks in order to justify the security investment.</t>
        </r>
      </text>
    </comment>
    <comment ref="B52" authorId="0" shapeId="0" xr:uid="{00000000-0006-0000-0400-000025000000}">
      <text>
        <r>
          <rPr>
            <sz val="12"/>
            <color rgb="FF000000"/>
            <rFont val="Arial"/>
            <family val="2"/>
          </rPr>
          <t>This provides a comprehensive record of the measures taken to reduce risk which can be used by delivery teams, and by compliance teams when demonstarting regulatory requirements have been met.</t>
        </r>
      </text>
    </comment>
    <comment ref="B53" authorId="0" shapeId="0" xr:uid="{00000000-0006-0000-0400-000026000000}">
      <text>
        <r>
          <rPr>
            <sz val="12"/>
            <color rgb="FF000000"/>
            <rFont val="Arial"/>
            <family val="2"/>
          </rPr>
          <t>This will help ensure they are effective in protecting your service and identify any potential weaknesses.</t>
        </r>
      </text>
    </comment>
    <comment ref="B54" authorId="0" shapeId="0" xr:uid="{00000000-0006-0000-0400-000027000000}">
      <text>
        <r>
          <rPr>
            <sz val="12"/>
            <color rgb="FF000000"/>
            <rFont val="Arial"/>
            <family val="2"/>
          </rPr>
          <t>Any risks that are not mitigated by security controls should be deemed acceptable by your SRO or service owner, or both.</t>
        </r>
      </text>
    </comment>
    <comment ref="B56" authorId="0" shapeId="0" xr:uid="{00000000-0006-0000-0400-000028000000}">
      <text>
        <r>
          <rPr>
            <sz val="12"/>
            <color rgb="FF000000"/>
            <rFont val="Arial"/>
            <family val="2"/>
          </rPr>
          <t>This allows you to focus efforts on the vulnerabilities that are most critical to your service and reduce the chance of them being exploited by attackers.</t>
        </r>
      </text>
    </comment>
    <comment ref="B57" authorId="0" shapeId="0" xr:uid="{00000000-0006-0000-0400-000029000000}">
      <text>
        <r>
          <rPr>
            <sz val="12"/>
            <color rgb="FF000000"/>
            <rFont val="Arial"/>
            <family val="2"/>
          </rPr>
          <t>This will help you to quickly mitigate the risk of an attack from vulnerabilities that are currently unknown to you or third-party vendors.</t>
        </r>
      </text>
    </comment>
    <comment ref="B59" authorId="0" shapeId="0" xr:uid="{00000000-0006-0000-0400-00002A000000}">
      <text>
        <r>
          <rPr>
            <sz val="12"/>
            <color rgb="FF000000"/>
            <rFont val="Arial"/>
            <family val="2"/>
          </rPr>
          <t>This will minimise project risks by providing a high level of control during development processes, reducing the cost and impact of software flaws and vulnerabilities.</t>
        </r>
      </text>
    </comment>
    <comment ref="B60" authorId="0" shapeId="0" xr:uid="{00000000-0006-0000-0400-00002B000000}">
      <text>
        <r>
          <rPr>
            <sz val="12"/>
            <color rgb="FF000000"/>
            <rFont val="Arial"/>
            <family val="2"/>
          </rPr>
          <t>Review processes help you improve code quality and security, while improving collaboration and learning across your team.</t>
        </r>
      </text>
    </comment>
    <comment ref="B61" authorId="0" shapeId="0" xr:uid="{00000000-0006-0000-0400-00002C000000}">
      <text>
        <r>
          <rPr>
            <sz val="12"/>
            <color rgb="FF000000"/>
            <rFont val="Arial"/>
            <family val="2"/>
          </rPr>
          <t>This will reduce security risks by providing immediate feedback on issues introduced into code during development.</t>
        </r>
      </text>
    </comment>
    <comment ref="B62" authorId="0" shapeId="0" xr:uid="{00000000-0006-0000-0400-00002D000000}">
      <text>
        <r>
          <rPr>
            <sz val="12"/>
            <color rgb="FF000000"/>
            <rFont val="Arial"/>
            <family val="2"/>
          </rPr>
          <t>These should take place throughout the service delivery life cycle to provide regular security assurance.</t>
        </r>
      </text>
    </comment>
    <comment ref="B64" authorId="0" shapeId="0" xr:uid="{00000000-0006-0000-0400-00002E000000}">
      <text>
        <r>
          <rPr>
            <sz val="12"/>
            <color rgb="FF000000"/>
            <rFont val="Arial"/>
            <family val="2"/>
          </rPr>
          <t>This will allow you to develop a risk-based approach that considers compliance and incident response requirements.</t>
        </r>
      </text>
    </comment>
    <comment ref="B65" authorId="0" shapeId="0" xr:uid="{00000000-0006-0000-0400-00002F000000}">
      <text>
        <r>
          <rPr>
            <sz val="12"/>
            <color rgb="FF000000"/>
            <rFont val="Arial"/>
            <family val="2"/>
          </rPr>
          <t>This will ensure your security operations team are able to effectively respond to system-related issues or potential security incidents.</t>
        </r>
      </text>
    </comment>
    <comment ref="B66" authorId="0" shapeId="0" xr:uid="{00000000-0006-0000-0400-000030000000}">
      <text>
        <r>
          <rPr>
            <sz val="12"/>
            <color rgb="FF000000"/>
            <rFont val="Arial"/>
            <family val="2"/>
          </rPr>
          <t xml:space="preserve">It is essential to develop an approach for logging analysis and monitoring for alerting the security operations team to system-related issues or potential security incidents. </t>
        </r>
      </text>
    </comment>
    <comment ref="B68" authorId="0" shapeId="0" xr:uid="{00000000-0006-0000-0400-000031000000}">
      <text>
        <r>
          <rPr>
            <sz val="12"/>
            <color rgb="FF000000"/>
            <rFont val="Arial"/>
            <family val="2"/>
          </rPr>
          <t>This is essential for maintaining a secure environment and continuous compliance with relevant regulations.</t>
        </r>
      </text>
    </comment>
    <comment ref="B69" authorId="0" shapeId="0" xr:uid="{00000000-0006-0000-0400-000032000000}">
      <text>
        <r>
          <rPr>
            <sz val="12"/>
            <color rgb="FF000000"/>
            <rFont val="Arial"/>
            <family val="2"/>
          </rPr>
          <t>Revisiting the threat model will allow you to assess the potential impact of the service when major changes are made.</t>
        </r>
      </text>
    </comment>
    <comment ref="B70" authorId="0" shapeId="0" xr:uid="{00000000-0006-0000-0400-000033000000}">
      <text>
        <r>
          <rPr>
            <sz val="12"/>
            <color rgb="FF000000"/>
            <rFont val="Arial"/>
            <family val="2"/>
          </rPr>
          <t>Whenever there is a major change, it is important to revisit the security risk assessment to identify new risks that might be introduced as a result of the change.</t>
        </r>
      </text>
    </comment>
    <comment ref="B71" authorId="0" shapeId="0" xr:uid="{00000000-0006-0000-0400-000034000000}">
      <text>
        <r>
          <rPr>
            <sz val="12"/>
            <color rgb="FF000000"/>
            <rFont val="Arial"/>
            <family val="2"/>
          </rPr>
          <t>Risk owners should be kept informed of any potential changes that affect the service’s risk profile.</t>
        </r>
      </text>
    </comment>
    <comment ref="B73" authorId="0" shapeId="0" xr:uid="{00000000-0006-0000-0400-000035000000}">
      <text>
        <r>
          <rPr>
            <sz val="12"/>
            <color rgb="FF000000"/>
            <rFont val="Arial"/>
            <family val="2"/>
          </rPr>
          <t>This will ensure you have the necessary information to determine the security impact of retiring the components on the service and organisation.</t>
        </r>
      </text>
    </comment>
    <comment ref="B74" authorId="0" shapeId="0" xr:uid="{00000000-0006-0000-0400-000036000000}">
      <text>
        <r>
          <rPr>
            <sz val="12"/>
            <color rgb="FF000000"/>
            <rFont val="Arial"/>
            <family val="2"/>
          </rPr>
          <t>This will allow the appropriate security responses or mitigations to be put in place when carrying out the retirement.</t>
        </r>
      </text>
    </comment>
    <comment ref="B75" authorId="0" shapeId="0" xr:uid="{00000000-0006-0000-0400-000037000000}">
      <text>
        <r>
          <rPr>
            <sz val="12"/>
            <color rgb="FF000000"/>
            <rFont val="Arial"/>
            <family val="2"/>
          </rPr>
          <t>Your service owner, SRO, data owners, Chief Information Security Office (CISO) and Chief Digital Information Officer (CDIO) may need to be made aware of the security implications of the full or partial retirement of service components.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authors>
  <commentList>
    <comment ref="B2" authorId="0" shapeId="0" xr:uid="{00000000-0006-0000-0500-000001000000}">
      <text>
        <r>
          <rPr>
            <sz val="12"/>
            <color rgb="FF000000"/>
            <rFont val="Arial"/>
            <family val="2"/>
          </rPr>
          <t>The tracker starts at a 'Low' confidence status by default. The confidence status increases to 'Medium' or 'High' based on the responses you provide.</t>
        </r>
      </text>
    </comment>
    <comment ref="B5" authorId="0" shapeId="0" xr:uid="{00000000-0006-0000-0500-000002000000}">
      <text>
        <r>
          <rPr>
            <sz val="12"/>
            <color rgb="FF000000"/>
            <rFont val="Arial"/>
            <family val="2"/>
          </rPr>
          <t>It is important to identify the stakeholders with an interest in the service and give them the opportunity to provide input into security elements of the business case so it reflects their needs.</t>
        </r>
      </text>
    </comment>
    <comment ref="B6" authorId="0" shapeId="0" xr:uid="{00000000-0006-0000-0500-000003000000}">
      <text>
        <r>
          <rPr>
            <sz val="12"/>
            <color rgb="FF000000"/>
            <rFont val="Arial"/>
            <family val="2"/>
          </rPr>
          <t>Cyber security should be considered from the start of a project and included in the business case so sufficient resources can be secured for responding to and mitigating risks.</t>
        </r>
      </text>
    </comment>
    <comment ref="B7" authorId="0" shapeId="0" xr:uid="{00000000-0006-0000-0500-000004000000}">
      <text>
        <r>
          <rPr>
            <sz val="12"/>
            <color rgb="FF000000"/>
            <rFont val="Arial"/>
            <family val="2"/>
          </rPr>
          <t xml:space="preserve">This will help support the case for necessary cyber security investment. </t>
        </r>
      </text>
    </comment>
    <comment ref="B8" authorId="0" shapeId="0" xr:uid="{00000000-0006-0000-0500-000005000000}">
      <text>
        <r>
          <rPr>
            <sz val="12"/>
            <color rgb="FF000000"/>
            <rFont val="Arial"/>
            <family val="2"/>
          </rPr>
          <t>Providing the pros and cons of security approaches will help demonstrate the need for investment in security.</t>
        </r>
      </text>
    </comment>
    <comment ref="B9" authorId="0" shapeId="0" xr:uid="{00000000-0006-0000-0500-000006000000}">
      <text>
        <r>
          <rPr>
            <sz val="12"/>
            <color rgb="FF000000"/>
            <rFont val="Arial"/>
            <family val="2"/>
          </rPr>
          <t>This should include the relevant governance and assurance frameworks and outline the rules and responsibilities of senior stakeholders.</t>
        </r>
      </text>
    </comment>
    <comment ref="B11" authorId="0" shapeId="0" xr:uid="{00000000-0006-0000-0500-000007000000}">
      <text>
        <r>
          <rPr>
            <sz val="12"/>
            <color rgb="FF000000"/>
            <rFont val="Arial"/>
            <family val="2"/>
          </rPr>
          <t>This will ensure a lightweight process to maintain a measure of confidence as to whether the project team is following the Secure by Design approach.</t>
        </r>
      </text>
    </comment>
    <comment ref="B13" authorId="0" shapeId="0" xr:uid="{00000000-0006-0000-0500-000008000000}">
      <text>
        <r>
          <rPr>
            <sz val="12"/>
            <color rgb="FF000000"/>
            <rFont val="Arial"/>
            <family val="2"/>
          </rPr>
          <t>Any remaining risks without mitigations in place should be considered acceptable by the Senior Responsible Owner (SRO) and service owner.</t>
        </r>
      </text>
    </comment>
    <comment ref="B14" authorId="0" shapeId="0" xr:uid="{00000000-0006-0000-0500-000009000000}">
      <text>
        <r>
          <rPr>
            <sz val="12"/>
            <color rgb="FF000000"/>
            <rFont val="Arial"/>
            <family val="2"/>
          </rPr>
          <t xml:space="preserve">This must be maintained as part of ongoing risk management activities throughout the service delivery life cycle. </t>
        </r>
      </text>
    </comment>
    <comment ref="B16" authorId="0" shapeId="0" xr:uid="{00000000-0006-0000-0500-00000A000000}">
      <text>
        <r>
          <rPr>
            <sz val="12"/>
            <color rgb="FF000000"/>
            <rFont val="Arial"/>
            <family val="2"/>
          </rPr>
          <t>The security controls you implement should be proportionate to the risks in order to justify the security investment.</t>
        </r>
      </text>
    </comment>
    <comment ref="B17" authorId="0" shapeId="0" xr:uid="{00000000-0006-0000-0500-00000B000000}">
      <text>
        <r>
          <rPr>
            <sz val="12"/>
            <color rgb="FF000000"/>
            <rFont val="Arial"/>
            <family val="2"/>
          </rPr>
          <t>This provides a comprehensive record of the measures taken to reduce risk which can be used by delivery teams, and by compliance teams when demonstarting regulatory requirements have been met.</t>
        </r>
      </text>
    </comment>
    <comment ref="B18" authorId="0" shapeId="0" xr:uid="{00000000-0006-0000-0500-00000C000000}">
      <text>
        <r>
          <rPr>
            <sz val="12"/>
            <color rgb="FF000000"/>
            <rFont val="Arial"/>
            <family val="2"/>
          </rPr>
          <t>This will help ensure they are effective in protecting your service and identify any potential weaknesses.</t>
        </r>
      </text>
    </comment>
    <comment ref="B19" authorId="0" shapeId="0" xr:uid="{00000000-0006-0000-0500-00000D000000}">
      <text>
        <r>
          <rPr>
            <sz val="12"/>
            <color rgb="FF000000"/>
            <rFont val="Arial"/>
            <family val="2"/>
          </rPr>
          <t>Any risks that are not mitigated by security controls should be deemed acceptable by your SRO or service owner, or both.</t>
        </r>
      </text>
    </comment>
    <comment ref="B21" authorId="0" shapeId="0" xr:uid="{00000000-0006-0000-0500-00000E000000}">
      <text>
        <r>
          <rPr>
            <sz val="12"/>
            <color rgb="FF000000"/>
            <rFont val="Arial"/>
            <family val="2"/>
          </rPr>
          <t>This will minimise project risks by providing a high level of control during development processes, reducing the cost and impact of software flaws and vulnerabilities.</t>
        </r>
      </text>
    </comment>
    <comment ref="B22" authorId="0" shapeId="0" xr:uid="{00000000-0006-0000-0500-00000F000000}">
      <text>
        <r>
          <rPr>
            <sz val="12"/>
            <color rgb="FF000000"/>
            <rFont val="Arial"/>
            <family val="2"/>
          </rPr>
          <t>Review processes help you improve code quality and security, while improving collaboration and learning across your team.</t>
        </r>
      </text>
    </comment>
    <comment ref="B23" authorId="0" shapeId="0" xr:uid="{00000000-0006-0000-0500-000010000000}">
      <text>
        <r>
          <rPr>
            <sz val="12"/>
            <color rgb="FF000000"/>
            <rFont val="Arial"/>
            <family val="2"/>
          </rPr>
          <t>This will reduce security risks by providing immediate feedback on issues introduced into code during development.</t>
        </r>
      </text>
    </comment>
    <comment ref="B24" authorId="0" shapeId="0" xr:uid="{00000000-0006-0000-0500-000011000000}">
      <text>
        <r>
          <rPr>
            <sz val="12"/>
            <color rgb="FF000000"/>
            <rFont val="Arial"/>
            <family val="2"/>
          </rPr>
          <t>These should take place throughout the service delivery life cycle to provide regular security assurance.</t>
        </r>
      </text>
    </comment>
    <comment ref="B26" authorId="0" shapeId="0" xr:uid="{00000000-0006-0000-0500-000012000000}">
      <text>
        <r>
          <rPr>
            <sz val="12"/>
            <color rgb="FF000000"/>
            <rFont val="Arial"/>
            <family val="2"/>
          </rPr>
          <t>This is essential for maintaining a secure environment and continuous compliance with relevant regulations.</t>
        </r>
      </text>
    </comment>
    <comment ref="B27" authorId="0" shapeId="0" xr:uid="{00000000-0006-0000-0500-000013000000}">
      <text>
        <r>
          <rPr>
            <sz val="12"/>
            <color rgb="FF000000"/>
            <rFont val="Arial"/>
            <family val="2"/>
          </rPr>
          <t>Revisiting the threat model will allow you to assess the potential impact of the service when major changes are made.</t>
        </r>
      </text>
    </comment>
    <comment ref="B28" authorId="0" shapeId="0" xr:uid="{00000000-0006-0000-0500-000014000000}">
      <text>
        <r>
          <rPr>
            <sz val="12"/>
            <color rgb="FF000000"/>
            <rFont val="Arial"/>
            <family val="2"/>
          </rPr>
          <t>Whenever there is a major change, it is important to revisit the security risk assessment to identify new risks that might be introduced as a result of the change.</t>
        </r>
      </text>
    </comment>
    <comment ref="B29" authorId="0" shapeId="0" xr:uid="{00000000-0006-0000-0500-000015000000}">
      <text>
        <r>
          <rPr>
            <sz val="12"/>
            <color rgb="FF000000"/>
            <rFont val="Arial"/>
            <family val="2"/>
          </rPr>
          <t>Risk owners should be kept informed of any potential changes that affect the service’s risk profile.</t>
        </r>
      </text>
    </comment>
    <comment ref="B31" authorId="0" shapeId="0" xr:uid="{00000000-0006-0000-0500-000016000000}">
      <text>
        <r>
          <rPr>
            <sz val="12"/>
            <color rgb="FF000000"/>
            <rFont val="Arial"/>
            <family val="2"/>
          </rPr>
          <t>This will ensure you have the necessary information to determine the security impact of retiring the components on the service and organisation.</t>
        </r>
      </text>
    </comment>
    <comment ref="B32" authorId="0" shapeId="0" xr:uid="{00000000-0006-0000-0500-000017000000}">
      <text>
        <r>
          <rPr>
            <sz val="12"/>
            <color rgb="FF000000"/>
            <rFont val="Arial"/>
            <family val="2"/>
          </rPr>
          <t>This will allow the appropriate security responses or mitigations to be put in place when carrying out the retirement.</t>
        </r>
      </text>
    </comment>
    <comment ref="B33" authorId="0" shapeId="0" xr:uid="{00000000-0006-0000-0500-000018000000}">
      <text>
        <r>
          <rPr>
            <sz val="12"/>
            <color rgb="FF000000"/>
            <rFont val="Arial"/>
            <family val="2"/>
          </rPr>
          <t>Your service owner, SRO, data owners, Chief Information Security Office (CISO) and Chief Digital Information Officer (CDIO) may need to be made aware of the security implications of the full or partial retirement of service components.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
  </authors>
  <commentList>
    <comment ref="C2" authorId="0" shapeId="0" xr:uid="{00000000-0006-0000-0600-000001000000}">
      <text>
        <r>
          <rPr>
            <sz val="12"/>
            <color rgb="FF000000"/>
            <rFont val="Arial"/>
            <family val="2"/>
          </rPr>
          <t xml:space="preserve">Criticality scale
</t>
        </r>
        <r>
          <rPr>
            <sz val="12"/>
            <color rgb="FF000000"/>
            <rFont val="Arial"/>
            <family val="2"/>
          </rPr>
          <t xml:space="preserve">
</t>
        </r>
        <r>
          <rPr>
            <sz val="12"/>
            <color rgb="FF000000"/>
            <rFont val="Arial"/>
            <family val="2"/>
          </rPr>
          <t xml:space="preserve">9 to 10 = Very high
</t>
        </r>
        <r>
          <rPr>
            <sz val="12"/>
            <color rgb="FF000000"/>
            <rFont val="Arial"/>
            <family val="2"/>
          </rPr>
          <t xml:space="preserve">7 to 8 = High
</t>
        </r>
        <r>
          <rPr>
            <sz val="12"/>
            <color rgb="FF000000"/>
            <rFont val="Arial"/>
            <family val="2"/>
          </rPr>
          <t xml:space="preserve">5 to 6 = Moderate
</t>
        </r>
        <r>
          <rPr>
            <sz val="12"/>
            <color rgb="FF000000"/>
            <rFont val="Arial"/>
            <family val="2"/>
          </rPr>
          <t>1 to 4 = Low</t>
        </r>
      </text>
    </comment>
  </commentList>
</comments>
</file>

<file path=xl/sharedStrings.xml><?xml version="1.0" encoding="utf-8"?>
<sst xmlns="http://schemas.openxmlformats.org/spreadsheetml/2006/main" count="908" uniqueCount="455">
  <si>
    <t>Index</t>
  </si>
  <si>
    <t>Project profile</t>
  </si>
  <si>
    <t>Discovery</t>
  </si>
  <si>
    <t>Alpha</t>
  </si>
  <si>
    <t>Private beta</t>
  </si>
  <si>
    <t>Public beta or live</t>
  </si>
  <si>
    <t>Project profile data worksheet.
This worksheet includes three tables:
1. Project details, beginning in cell A3, with empty cells in column B to add data. 
2. Confidence profile history, beginning in cell D3. Data is dynamic and automated.
3. Document control, beginning in cell D9, with empty cells in column E to add data.</t>
  </si>
  <si>
    <r>
      <rPr>
        <sz val="12"/>
        <rFont val="Arial"/>
        <family val="2"/>
      </rPr>
      <t xml:space="preserve">How to complete the tracker: </t>
    </r>
    <r>
      <rPr>
        <u/>
        <sz val="12"/>
        <color rgb="FF1155CC"/>
        <rFont val="Arial"/>
        <family val="2"/>
      </rPr>
      <t>Tracking Secure by Design progress</t>
    </r>
  </si>
  <si>
    <t>Project dashboard</t>
  </si>
  <si>
    <t>Details</t>
  </si>
  <si>
    <t>The tracker starts at a 'Low' confidence status by default. The confidence status increases to 'Medium' or 'High' based on the responses you provide.</t>
  </si>
  <si>
    <t>Government organisation or arm's-length body (ALB)</t>
  </si>
  <si>
    <t>Project name</t>
  </si>
  <si>
    <t>Confidence profile dashboard</t>
  </si>
  <si>
    <t>Status</t>
  </si>
  <si>
    <t>Overview or scope</t>
  </si>
  <si>
    <t>Project manager or delivery manager</t>
  </si>
  <si>
    <t>Senior Responsible Owner (SRO)</t>
  </si>
  <si>
    <t>Security architect</t>
  </si>
  <si>
    <t>Technical architect</t>
  </si>
  <si>
    <t>Security subject matter expert</t>
  </si>
  <si>
    <t>Document control dashboard</t>
  </si>
  <si>
    <t>Technical subject matter expert</t>
  </si>
  <si>
    <t>Document classification</t>
  </si>
  <si>
    <t>Start date</t>
  </si>
  <si>
    <t>Completed by</t>
  </si>
  <si>
    <t>Go live date</t>
  </si>
  <si>
    <t>Version number</t>
  </si>
  <si>
    <t>Delivery phase</t>
  </si>
  <si>
    <t>Select answer...</t>
  </si>
  <si>
    <t>Last updated on</t>
  </si>
  <si>
    <t>Delivery phase (if using non-agile methodology)</t>
  </si>
  <si>
    <t>Date of last assurance review</t>
  </si>
  <si>
    <t>Discovery phase worksheet.
This table contains actions 1 to 39.
The table begins in cell A2. 
Rows 1, 2 and 3 are frozen.
The table direction is left to right.</t>
  </si>
  <si>
    <t>Confidence status:</t>
  </si>
  <si>
    <t>Reference</t>
  </si>
  <si>
    <t>Questions</t>
  </si>
  <si>
    <t>Response</t>
  </si>
  <si>
    <t>Notes or evidence</t>
  </si>
  <si>
    <t>Response score</t>
  </si>
  <si>
    <r>
      <rPr>
        <u/>
        <sz val="12"/>
        <color rgb="FF0000FF"/>
        <rFont val="Arial"/>
        <family val="2"/>
      </rPr>
      <t>Considering security within the business case</t>
    </r>
    <r>
      <rPr>
        <sz val="12"/>
        <color rgb="FF000000"/>
        <rFont val="Arial"/>
        <family val="2"/>
      </rPr>
      <t xml:space="preserve"> will help you meet principles 1, 2, 3, 4 and 9</t>
    </r>
  </si>
  <si>
    <t>Action 1</t>
  </si>
  <si>
    <t>Have you consulted relevant security stakeholders when developing your business case?</t>
  </si>
  <si>
    <t>Action 2</t>
  </si>
  <si>
    <t xml:space="preserve">Does the business case include cyber security considerations? </t>
  </si>
  <si>
    <t>Action 3</t>
  </si>
  <si>
    <t>Does the economic case include an analysis with the security threats, security risk tolerance, security objectives and cyber resilience as part of critical success factors?</t>
  </si>
  <si>
    <t>Action 4</t>
  </si>
  <si>
    <t>Does the economic case consider varying levels of security when calculating value for money?</t>
  </si>
  <si>
    <t>Action 5</t>
  </si>
  <si>
    <t>Does the management case include details of the security governance and assurance approach?</t>
  </si>
  <si>
    <r>
      <rPr>
        <u/>
        <sz val="12"/>
        <color rgb="FF0000FF"/>
        <rFont val="Arial"/>
        <family val="2"/>
      </rPr>
      <t>Identifying security resources</t>
    </r>
    <r>
      <rPr>
        <sz val="12"/>
        <color rgb="FF000000"/>
        <rFont val="Arial"/>
        <family val="2"/>
      </rPr>
      <t xml:space="preserve"> will help you meet principle 1</t>
    </r>
  </si>
  <si>
    <t>Action 6</t>
  </si>
  <si>
    <t>Does the project have a resource plan showing security roles and skills required to support the delivery of the service?</t>
  </si>
  <si>
    <t>Action 7</t>
  </si>
  <si>
    <t>Have you identified and captured the skills required to carry out security activities and engaged with your organisation's security team to support the delivery?</t>
  </si>
  <si>
    <t>Action 8</t>
  </si>
  <si>
    <t>Have you identified and captured the required technology resources such as software development environments, tools and security capabilities that will be required for the project?</t>
  </si>
  <si>
    <t>Action 9</t>
  </si>
  <si>
    <t>Have you considered pre-approved or recommended architectural patterns available from your organisation or other government departments?</t>
  </si>
  <si>
    <r>
      <rPr>
        <u/>
        <sz val="12"/>
        <color rgb="FF0000FF"/>
        <rFont val="Arial"/>
        <family val="2"/>
      </rPr>
      <t>Agreeing roles and responsibilities</t>
    </r>
    <r>
      <rPr>
        <sz val="12"/>
        <color rgb="FF000000"/>
        <rFont val="Arial"/>
        <family val="2"/>
      </rPr>
      <t xml:space="preserve"> will help you meet principle 1</t>
    </r>
  </si>
  <si>
    <t>Action 10</t>
  </si>
  <si>
    <t>Have you assigned the Secure by Design responsibilities (for example, in a RACI matrix) and communicated them to the relevant parties?</t>
  </si>
  <si>
    <t>Action 11</t>
  </si>
  <si>
    <r>
      <rPr>
        <u/>
        <sz val="12"/>
        <color rgb="FF0000FF"/>
        <rFont val="Arial"/>
        <family val="2"/>
      </rPr>
      <t>Tracking Secure by Design progress</t>
    </r>
    <r>
      <rPr>
        <sz val="12"/>
        <color rgb="FF000000"/>
        <rFont val="Arial"/>
        <family val="2"/>
      </rPr>
      <t xml:space="preserve"> will help you meet principle 9</t>
    </r>
  </si>
  <si>
    <t>Action 12</t>
  </si>
  <si>
    <r>
      <rPr>
        <u/>
        <sz val="12"/>
        <color rgb="FF0000FF"/>
        <rFont val="Arial"/>
        <family val="2"/>
      </rPr>
      <t>Working out the project’s security risk appetite</t>
    </r>
    <r>
      <rPr>
        <sz val="12"/>
        <color rgb="FF000000"/>
        <rFont val="Arial"/>
        <family val="2"/>
      </rPr>
      <t xml:space="preserve"> will help you meet principles 3 and 9</t>
    </r>
  </si>
  <si>
    <t>Action 13</t>
  </si>
  <si>
    <t xml:space="preserve">Have you used the organisation's risk appetite statements and applied them to the nature of the service to determine the security risk appetite level for the project? </t>
  </si>
  <si>
    <t>Action 14</t>
  </si>
  <si>
    <t>Have you established a clear governance structure around risk management decision making?</t>
  </si>
  <si>
    <t>Action 15</t>
  </si>
  <si>
    <t>Have you considered the risk appetite of any organisations the service shares or exchanges data with?</t>
  </si>
  <si>
    <t>Action 16</t>
  </si>
  <si>
    <t>Have you considered whether the service is part of the Critical National Infrastructure (CNI) or fundamental to the organisation's output and missions?</t>
  </si>
  <si>
    <t>Action 17</t>
  </si>
  <si>
    <t>Have you considered the appropriate Cyber Assessment Framework (CAF) profile for all the components of the service?</t>
  </si>
  <si>
    <t>Action 18</t>
  </si>
  <si>
    <t>Have you reviewed the security risks of any cloud technology (such as IaaS, PaaS, SaaS) before using it?</t>
  </si>
  <si>
    <t>Action 19</t>
  </si>
  <si>
    <t>Have you identified the security risks related to third-party Managed Service Providers (MSPs) prior to using them?</t>
  </si>
  <si>
    <t>Action 20</t>
  </si>
  <si>
    <t xml:space="preserve">Have you assessed and managed the risks associated with any third-party development environments or software prior to committing to using them? </t>
  </si>
  <si>
    <t>Action 21</t>
  </si>
  <si>
    <t>Have you created a report that highlights any security risks associated with using third-party products, including recommendations on how to manage those risks?</t>
  </si>
  <si>
    <r>
      <rPr>
        <u/>
        <sz val="12"/>
        <color rgb="FF0000FF"/>
        <rFont val="Arial"/>
        <family val="2"/>
      </rPr>
      <t>Understanding cyber security obligations</t>
    </r>
    <r>
      <rPr>
        <u/>
        <sz val="12"/>
        <color rgb="FF000000"/>
        <rFont val="Arial"/>
        <family val="2"/>
      </rPr>
      <t xml:space="preserve"> </t>
    </r>
    <r>
      <rPr>
        <sz val="12"/>
        <color rgb="FF000000"/>
        <rFont val="Arial"/>
        <family val="2"/>
      </rPr>
      <t>will help you meet principles 3 and 9</t>
    </r>
  </si>
  <si>
    <t>Action 22</t>
  </si>
  <si>
    <r>
      <rPr>
        <sz val="12"/>
        <color theme="1"/>
        <rFont val="Arial"/>
        <family val="2"/>
      </rPr>
      <t xml:space="preserve">Have you discussed security obligations, </t>
    </r>
    <r>
      <rPr>
        <sz val="12"/>
        <color theme="1"/>
        <rFont val="Arial"/>
        <family val="2"/>
      </rPr>
      <t>including government policies, regulations, laws and contracts,</t>
    </r>
    <r>
      <rPr>
        <sz val="12"/>
        <color theme="1"/>
        <rFont val="Arial"/>
        <family val="2"/>
      </rPr>
      <t xml:space="preserve"> for your service with your organisation's compliance or information security teams?</t>
    </r>
  </si>
  <si>
    <t>Action 23</t>
  </si>
  <si>
    <t>Have you fed compliance requirements into risk management activities?</t>
  </si>
  <si>
    <t>Action 24</t>
  </si>
  <si>
    <t>Have you met obligations in relation to personally identifiable information (PII) being processed, stored or transmitted by the service?</t>
  </si>
  <si>
    <t>Action 25</t>
  </si>
  <si>
    <t>Have you met obligations in relation to financial information (such as credit card details) being processed, stored or transmitted by the service?</t>
  </si>
  <si>
    <t>Action 26</t>
  </si>
  <si>
    <t>Have you met obligations in relation to intellectual property (IP) data being processed, stored or transmitted by the service?</t>
  </si>
  <si>
    <t>Action 27</t>
  </si>
  <si>
    <t>Have you documented the legal, regulatory and contractual requirements that must be met by the service?</t>
  </si>
  <si>
    <t>Action 28</t>
  </si>
  <si>
    <t>Have you ensured that other organisations you plan to share data with as part of the service delivery are compliant with the relevant cyber security obligations?</t>
  </si>
  <si>
    <t>Action 29</t>
  </si>
  <si>
    <t>Have you defined data sharing agreements with any organisations you are sharing data with?</t>
  </si>
  <si>
    <t>Action 30</t>
  </si>
  <si>
    <t>If data will be processed, stored or transmitted outside the UK or the European Economic Area (EEA), have you considered the relevant security obligations?</t>
  </si>
  <si>
    <t>Action 31</t>
  </si>
  <si>
    <t>Have you completed a Data Protection and Impact Assessment (DPIA)?</t>
  </si>
  <si>
    <r>
      <rPr>
        <u/>
        <sz val="12"/>
        <color rgb="FF0000FF"/>
        <rFont val="Arial"/>
        <family val="2"/>
      </rPr>
      <t>Understanding business objectives and user needs</t>
    </r>
    <r>
      <rPr>
        <sz val="12"/>
        <color rgb="FF000000"/>
        <rFont val="Arial"/>
        <family val="2"/>
      </rPr>
      <t xml:space="preserve"> will help you meet principle 4</t>
    </r>
  </si>
  <si>
    <t>Action 32</t>
  </si>
  <si>
    <t xml:space="preserve">Have you taken business objectives into account when making security decisions? </t>
  </si>
  <si>
    <t>Action 33</t>
  </si>
  <si>
    <t xml:space="preserve">Have you taken user needs into account when making security decisions? </t>
  </si>
  <si>
    <r>
      <rPr>
        <u/>
        <sz val="12"/>
        <color rgb="FF0000FF"/>
        <rFont val="Arial"/>
        <family val="2"/>
      </rPr>
      <t>Documenting service assets</t>
    </r>
    <r>
      <rPr>
        <sz val="12"/>
        <color rgb="FF000000"/>
        <rFont val="Arial"/>
        <family val="2"/>
      </rPr>
      <t xml:space="preserve"> will help you meet principles 3 and 7</t>
    </r>
  </si>
  <si>
    <t>Action 34</t>
  </si>
  <si>
    <t>Have you identified and documented the business and technology information assets in scope of the service?</t>
  </si>
  <si>
    <t>Action 35</t>
  </si>
  <si>
    <t>Have you identified and documented a service owner or information asset owner for each asset?</t>
  </si>
  <si>
    <r>
      <rPr>
        <u/>
        <sz val="12"/>
        <color rgb="FF0000FF"/>
        <rFont val="Arial"/>
        <family val="2"/>
      </rPr>
      <t>Assessing the importance of service assets</t>
    </r>
    <r>
      <rPr>
        <sz val="12"/>
        <color rgb="FF000000"/>
        <rFont val="Arial"/>
        <family val="2"/>
      </rPr>
      <t xml:space="preserve"> will help you meet principle 3</t>
    </r>
  </si>
  <si>
    <t>Action 36</t>
  </si>
  <si>
    <t>Have you completed a business impact assessment to determine the confidentiality, integrity and availability of data if the service was compromised?</t>
  </si>
  <si>
    <t>Action 37</t>
  </si>
  <si>
    <t>Did you consult with business stakeholders when creating the impact assessment?</t>
  </si>
  <si>
    <r>
      <rPr>
        <u/>
        <sz val="12"/>
        <color rgb="FF0000FF"/>
        <rFont val="Arial"/>
        <family val="2"/>
      </rPr>
      <t>Sourcing a threat assessment</t>
    </r>
    <r>
      <rPr>
        <sz val="12"/>
        <color rgb="FF000000"/>
        <rFont val="Arial"/>
        <family val="2"/>
      </rPr>
      <t xml:space="preserve"> will help you meet principle 3</t>
    </r>
  </si>
  <si>
    <t>Action 38</t>
  </si>
  <si>
    <t>Have you obtained the organisation's overarching threat assessment (or completed your own if there is not one available)?</t>
  </si>
  <si>
    <t>Action 39</t>
  </si>
  <si>
    <t>Does your threat assessment include the motives, intent and capability of the threat actors relevant to your service?</t>
  </si>
  <si>
    <t>Action 40</t>
  </si>
  <si>
    <t>Have you considered threat intelligence and the history of previous attacks on the organisation (or similar organisations) as part of the threat assessment?</t>
  </si>
  <si>
    <t>End of worksheet</t>
  </si>
  <si>
    <t>Alpha phase worksheet.
This table contains actions 1 to 61.
The table begins in cell A2. 
Rows 1, 2 and 3 are frozen.
The table direction is left to right.</t>
  </si>
  <si>
    <r>
      <rPr>
        <u/>
        <sz val="12"/>
        <color rgb="FF0000FF"/>
        <rFont val="Arial"/>
        <family val="2"/>
      </rPr>
      <t>Agreeing roles and responsibilities</t>
    </r>
    <r>
      <rPr>
        <sz val="12"/>
        <color rgb="FF000000"/>
        <rFont val="Arial"/>
        <family val="2"/>
      </rPr>
      <t xml:space="preserve"> will help you meet principle 1</t>
    </r>
  </si>
  <si>
    <r>
      <rPr>
        <u/>
        <sz val="12"/>
        <color rgb="FF0000FF"/>
        <rFont val="Arial"/>
        <family val="2"/>
      </rPr>
      <t>Tracking Secure by Design progress</t>
    </r>
    <r>
      <rPr>
        <sz val="12"/>
        <color rgb="FF000000"/>
        <rFont val="Arial"/>
        <family val="2"/>
      </rPr>
      <t xml:space="preserve"> will help you meet principle 9</t>
    </r>
  </si>
  <si>
    <r>
      <rPr>
        <u/>
        <sz val="12"/>
        <color rgb="FF0000FF"/>
        <rFont val="Arial"/>
        <family val="2"/>
      </rPr>
      <t>Working out the project’s security risk appetite</t>
    </r>
    <r>
      <rPr>
        <sz val="12"/>
        <color rgb="FF000000"/>
        <rFont val="Arial"/>
        <family val="2"/>
      </rPr>
      <t xml:space="preserve"> will help you meet principles 3 and 9</t>
    </r>
  </si>
  <si>
    <t>Have you used the organisation's risk appetite statements and applied them to the nature of the service to determine the security risk appetite level for the project?</t>
  </si>
  <si>
    <r>
      <rPr>
        <u/>
        <sz val="12"/>
        <color rgb="FF0000FF"/>
        <rFont val="Arial"/>
        <family val="2"/>
      </rPr>
      <t>Managing third-party product security risks</t>
    </r>
    <r>
      <rPr>
        <u/>
        <sz val="12"/>
        <color rgb="FF000000"/>
        <rFont val="Arial"/>
        <family val="2"/>
      </rPr>
      <t xml:space="preserve"> </t>
    </r>
    <r>
      <rPr>
        <sz val="12"/>
        <color rgb="FF000000"/>
        <rFont val="Arial"/>
        <family val="2"/>
      </rPr>
      <t>will help you meet principle 2</t>
    </r>
  </si>
  <si>
    <t>Have you identified the security risks related to third-party Managed Service Providers (MSPs) before using them?</t>
  </si>
  <si>
    <t xml:space="preserve">Have you assessed and managed the risks associated with any third-party development environments or software before committing to using them? </t>
  </si>
  <si>
    <r>
      <rPr>
        <u/>
        <sz val="12"/>
        <color rgb="FF0000FF"/>
        <rFont val="Arial"/>
        <family val="2"/>
      </rPr>
      <t>Documenting service assets</t>
    </r>
    <r>
      <rPr>
        <sz val="12"/>
        <color rgb="FF000000"/>
        <rFont val="Arial"/>
        <family val="2"/>
      </rPr>
      <t xml:space="preserve"> will help you meet principles 3 and 7</t>
    </r>
  </si>
  <si>
    <r>
      <rPr>
        <u/>
        <sz val="12"/>
        <color rgb="FF0000FF"/>
        <rFont val="Arial"/>
        <family val="2"/>
      </rPr>
      <t>Assessing the importance of service assets</t>
    </r>
    <r>
      <rPr>
        <sz val="12"/>
        <color rgb="FF000000"/>
        <rFont val="Arial"/>
        <family val="2"/>
      </rPr>
      <t xml:space="preserve"> will help you meet principle 3</t>
    </r>
  </si>
  <si>
    <r>
      <rPr>
        <u/>
        <sz val="12"/>
        <color rgb="FF0000FF"/>
        <rFont val="Arial"/>
        <family val="2"/>
      </rPr>
      <t>Sourcing a threat assessment</t>
    </r>
    <r>
      <rPr>
        <sz val="12"/>
        <color rgb="FF000000"/>
        <rFont val="Arial"/>
        <family val="2"/>
      </rPr>
      <t xml:space="preserve"> will help you meet principle 3</t>
    </r>
  </si>
  <si>
    <r>
      <rPr>
        <u/>
        <sz val="12"/>
        <color rgb="FF0000FF"/>
        <rFont val="Arial"/>
        <family val="2"/>
      </rPr>
      <t>Performing threat modelling</t>
    </r>
    <r>
      <rPr>
        <sz val="12"/>
        <color rgb="FF000000"/>
        <rFont val="Arial"/>
        <family val="2"/>
      </rPr>
      <t xml:space="preserve"> will help you meet principles 3 and 7</t>
    </r>
  </si>
  <si>
    <t>Have you documented the technical architecture for the end-to-end service and system?</t>
  </si>
  <si>
    <t>Have you identified and documented the possible attack paths or threat events that could be used to exploit vulnerabilities in the service?</t>
  </si>
  <si>
    <t>Have you identified and documented what security controls are available to reduce the likelihood of threat events?</t>
  </si>
  <si>
    <t>Have you identified and documented any security controls that could mitigate multiple threat events?</t>
  </si>
  <si>
    <t>Have you conducted a security design review against good practice principles and patterns?</t>
  </si>
  <si>
    <r>
      <rPr>
        <u/>
        <sz val="12"/>
        <color rgb="FF0000FF"/>
        <rFont val="Arial"/>
        <family val="2"/>
      </rPr>
      <t>Performing a security risk assessment</t>
    </r>
    <r>
      <rPr>
        <sz val="12"/>
        <color rgb="FF000000"/>
        <rFont val="Arial"/>
        <family val="2"/>
      </rPr>
      <t xml:space="preserve"> will help you meet principle 3 </t>
    </r>
  </si>
  <si>
    <t>Do the scoring scales used for your service's security risk assessment align with your organisation's risk management processes?</t>
  </si>
  <si>
    <t>Have you documented the risk assessment method used to perform a risk assessment?</t>
  </si>
  <si>
    <t>Have you validated the timeliness of the threat and business impact sources?</t>
  </si>
  <si>
    <t>Have you documented the service's risks (for example in a risk register)?</t>
  </si>
  <si>
    <r>
      <rPr>
        <u/>
        <sz val="12"/>
        <color rgb="FF0000FF"/>
        <rFont val="Arial"/>
        <family val="2"/>
      </rPr>
      <t>Agreeing a security controls set for your service</t>
    </r>
    <r>
      <rPr>
        <sz val="12"/>
        <color rgb="FF000000"/>
        <rFont val="Arial"/>
        <family val="2"/>
      </rPr>
      <t xml:space="preserve"> will help you meet principles 3 and 10</t>
    </r>
  </si>
  <si>
    <t>Have you identified the cyber security standards that are relevant to the service?</t>
  </si>
  <si>
    <t>Have you agreed the security control frameworks you intend to use with your organisation’s security function?</t>
  </si>
  <si>
    <t>Have you created a security controls set relevant to your service?</t>
  </si>
  <si>
    <t>Action 41</t>
  </si>
  <si>
    <t>Does your security controls set map to the NCSC Cyber Assessment Framework (CAF)?</t>
  </si>
  <si>
    <t>Action 42</t>
  </si>
  <si>
    <t>Have you treated the risks that have a rating above the project's risk appetite?</t>
  </si>
  <si>
    <t>Action 43</t>
  </si>
  <si>
    <t>Have you documented the risk mitigations (for example in a risk treatment plan)?</t>
  </si>
  <si>
    <r>
      <rPr>
        <u/>
        <sz val="12"/>
        <color rgb="FF0000FF"/>
        <rFont val="Arial"/>
        <family val="2"/>
      </rPr>
      <t>Assessing the effectiveness of security controls</t>
    </r>
    <r>
      <rPr>
        <sz val="12"/>
        <color rgb="FF000000"/>
        <rFont val="Arial"/>
        <family val="2"/>
      </rPr>
      <t xml:space="preserve"> will help you meet principles 4, 5, 6, 7 and 8 </t>
    </r>
  </si>
  <si>
    <t>Action 44</t>
  </si>
  <si>
    <t>Did you select the security controls based on risk, threats and exposure?</t>
  </si>
  <si>
    <t>Action 45</t>
  </si>
  <si>
    <t>Have you documented the selected controls?</t>
  </si>
  <si>
    <t>Action 46</t>
  </si>
  <si>
    <t>Have you tested the controls and confirmed they're working as intended?</t>
  </si>
  <si>
    <t>Action 47</t>
  </si>
  <si>
    <t>Have you identified any residual risks and raised them with risk owners for sign-off?</t>
  </si>
  <si>
    <r>
      <rPr>
        <u/>
        <sz val="12"/>
        <color rgb="FF0000FF"/>
        <rFont val="Arial"/>
        <family val="2"/>
      </rPr>
      <t>Implementing a vulnerability management process</t>
    </r>
    <r>
      <rPr>
        <sz val="12"/>
        <color rgb="FF000000"/>
        <rFont val="Arial"/>
        <family val="2"/>
      </rPr>
      <t xml:space="preserve"> will help you meet principles 5 and 9</t>
    </r>
  </si>
  <si>
    <t>Action 48</t>
  </si>
  <si>
    <t>Do you have a documented approach on how to classify, prioritise and redress vulnerabilities?</t>
  </si>
  <si>
    <t>Action 49</t>
  </si>
  <si>
    <t>Do you have a documented process for identifying and responding to new vulnerabilities in your code, systems or supply chain?</t>
  </si>
  <si>
    <r>
      <rPr>
        <u/>
        <sz val="12"/>
        <color rgb="FF0000FF"/>
        <rFont val="Arial"/>
        <family val="2"/>
      </rPr>
      <t>Discovering vulnerabilities</t>
    </r>
    <r>
      <rPr>
        <sz val="12"/>
        <color rgb="FF000000"/>
        <rFont val="Arial"/>
        <family val="2"/>
      </rPr>
      <t xml:space="preserve"> will help you meet principles 2, 5 and 7 </t>
    </r>
  </si>
  <si>
    <t>Action 50</t>
  </si>
  <si>
    <t>Are you following a secure systems software development life cycle policy or process?</t>
  </si>
  <si>
    <t>Action 51</t>
  </si>
  <si>
    <t xml:space="preserve">Are you conducting regular code reviews as part of the development process? </t>
  </si>
  <si>
    <t>Action 52</t>
  </si>
  <si>
    <t>Action 53</t>
  </si>
  <si>
    <t>Do you have a plan for carrying out penetration tests with appropriate scopes?</t>
  </si>
  <si>
    <r>
      <rPr>
        <u/>
        <sz val="12"/>
        <color rgb="FF0000FF"/>
        <rFont val="Arial"/>
        <family val="2"/>
      </rPr>
      <t>Managing observability</t>
    </r>
    <r>
      <rPr>
        <sz val="12"/>
        <rFont val="Arial"/>
        <family val="2"/>
      </rPr>
      <t xml:space="preserve"> will help you meet principles 5 and 7</t>
    </r>
  </si>
  <si>
    <t>Action 54</t>
  </si>
  <si>
    <t>Do you have a documented approach for what events should be logged to help identify security incidents?</t>
  </si>
  <si>
    <t>Action 55</t>
  </si>
  <si>
    <t>Have you determined the tools required to log and analyse the event logs and trigger alerts?</t>
  </si>
  <si>
    <t>Action 56</t>
  </si>
  <si>
    <t>Do you have a documented approach for analysing your logs and monitoring the alerts generated?</t>
  </si>
  <si>
    <r>
      <rPr>
        <u/>
        <sz val="12"/>
        <color rgb="FF0000FF"/>
        <rFont val="Arial"/>
        <family val="2"/>
      </rPr>
      <t>Evaluating the security impact of changes</t>
    </r>
    <r>
      <rPr>
        <u/>
        <sz val="12"/>
        <color rgb="FF000000"/>
        <rFont val="Arial"/>
        <family val="2"/>
      </rPr>
      <t xml:space="preserve"> </t>
    </r>
    <r>
      <rPr>
        <sz val="12"/>
        <color rgb="FF000000"/>
        <rFont val="Arial"/>
        <family val="2"/>
      </rPr>
      <t>will help you meet principle 10</t>
    </r>
  </si>
  <si>
    <t>Action 57</t>
  </si>
  <si>
    <t>Does the service delivery change management process consider the impact of changes to security?</t>
  </si>
  <si>
    <t>Action 58</t>
  </si>
  <si>
    <t>Are you reflecting requested changes in the service’s threat model?</t>
  </si>
  <si>
    <t>Action 59</t>
  </si>
  <si>
    <t>Are you considering requested changes as part of risk assessment and treatment activities?</t>
  </si>
  <si>
    <t>Action 60</t>
  </si>
  <si>
    <t>Are you appropriately escalating any changes that create risks above the project's risk appetite?</t>
  </si>
  <si>
    <t>Action 61</t>
  </si>
  <si>
    <t>Have you identified components to be retired in the asset inventory?</t>
  </si>
  <si>
    <t>Action 62</t>
  </si>
  <si>
    <t>Have you conducted a retirement risk assessment with an appropriate plan put together based on the classification and sensitivity of data?</t>
  </si>
  <si>
    <t>Action 63</t>
  </si>
  <si>
    <t>Have you included security considerations within a formal closeout report to be shared with relevant stakeholders?</t>
  </si>
  <si>
    <t>Private beta phase worksheet.
This table contains actions 1 to 54.
The table begins in cell A2. 
Rows 1, 2 and 3 are frozen.
The table direction is left to right.</t>
  </si>
  <si>
    <r>
      <rPr>
        <u/>
        <sz val="12"/>
        <color rgb="FF0000FF"/>
        <rFont val="Arial"/>
        <family val="2"/>
      </rPr>
      <t>Considering security within the business case</t>
    </r>
    <r>
      <rPr>
        <sz val="12"/>
        <color rgb="FF000000"/>
        <rFont val="Arial"/>
        <family val="2"/>
      </rPr>
      <t xml:space="preserve"> will help you meet principles 1, 2, 3, 4 and 9</t>
    </r>
  </si>
  <si>
    <r>
      <rPr>
        <u/>
        <sz val="12"/>
        <color rgb="FF0000FF"/>
        <rFont val="Arial"/>
        <family val="2"/>
      </rPr>
      <t>Identifying security resources</t>
    </r>
    <r>
      <rPr>
        <sz val="12"/>
        <color rgb="FF000000"/>
        <rFont val="Arial"/>
        <family val="2"/>
      </rPr>
      <t xml:space="preserve"> will help you meet principle 1</t>
    </r>
  </si>
  <si>
    <r>
      <rPr>
        <u/>
        <sz val="12"/>
        <color rgb="FF0000FF"/>
        <rFont val="Arial"/>
        <family val="2"/>
      </rPr>
      <t>Agreeing roles and responsibilities</t>
    </r>
    <r>
      <rPr>
        <sz val="12"/>
        <color rgb="FF000000"/>
        <rFont val="Arial"/>
        <family val="2"/>
      </rPr>
      <t xml:space="preserve"> will help you meet principle 1</t>
    </r>
  </si>
  <si>
    <t>Have you appointed a Senior Responsible Owner (SRO), service owner or equivalent, and informed the individual of their responsibilities?</t>
  </si>
  <si>
    <r>
      <rPr>
        <u/>
        <sz val="12"/>
        <color rgb="FF0000FF"/>
        <rFont val="Arial"/>
        <family val="2"/>
      </rPr>
      <t>Tracking Secure by Design progress</t>
    </r>
    <r>
      <rPr>
        <sz val="12"/>
        <color rgb="FF000000"/>
        <rFont val="Arial"/>
        <family val="2"/>
      </rPr>
      <t xml:space="preserve"> will help you meet principle 9</t>
    </r>
  </si>
  <si>
    <r>
      <rPr>
        <u/>
        <sz val="12"/>
        <color rgb="FF0000FF"/>
        <rFont val="Arial"/>
        <family val="2"/>
      </rPr>
      <t>Documenting service assets</t>
    </r>
    <r>
      <rPr>
        <sz val="12"/>
        <color rgb="FF000000"/>
        <rFont val="Arial"/>
        <family val="2"/>
      </rPr>
      <t xml:space="preserve"> will help you meet principles 3 and 7</t>
    </r>
  </si>
  <si>
    <r>
      <rPr>
        <u/>
        <sz val="12"/>
        <color rgb="FF0000FF"/>
        <rFont val="Arial"/>
        <family val="2"/>
      </rPr>
      <t>Assessing the importance of service assets</t>
    </r>
    <r>
      <rPr>
        <sz val="12"/>
        <color rgb="FF000000"/>
        <rFont val="Arial"/>
        <family val="2"/>
      </rPr>
      <t xml:space="preserve"> will help you meet principle 3</t>
    </r>
  </si>
  <si>
    <r>
      <rPr>
        <u/>
        <sz val="12"/>
        <color rgb="FF0000FF"/>
        <rFont val="Arial"/>
        <family val="2"/>
      </rPr>
      <t>Performing threat modelling</t>
    </r>
    <r>
      <rPr>
        <sz val="12"/>
        <color rgb="FF000000"/>
        <rFont val="Arial"/>
        <family val="2"/>
      </rPr>
      <t xml:space="preserve"> will help you meet principles 3 and 7</t>
    </r>
  </si>
  <si>
    <r>
      <rPr>
        <u/>
        <sz val="12"/>
        <color rgb="FF0000FF"/>
        <rFont val="Arial"/>
        <family val="2"/>
      </rPr>
      <t>Performing a security risk assessment</t>
    </r>
    <r>
      <rPr>
        <sz val="12"/>
        <color rgb="FF000000"/>
        <rFont val="Arial"/>
        <family val="2"/>
      </rPr>
      <t xml:space="preserve"> will help you meet principle 3 </t>
    </r>
  </si>
  <si>
    <r>
      <rPr>
        <u/>
        <sz val="12"/>
        <color rgb="FF0000FF"/>
        <rFont val="Arial"/>
        <family val="2"/>
      </rPr>
      <t>Agreeing a security controls set for your service</t>
    </r>
    <r>
      <rPr>
        <sz val="12"/>
        <rFont val="Arial"/>
        <family val="2"/>
      </rPr>
      <t xml:space="preserve"> will help you meet principles 3 and 10</t>
    </r>
  </si>
  <si>
    <r>
      <rPr>
        <u/>
        <sz val="12"/>
        <color rgb="FF0000FF"/>
        <rFont val="Arial"/>
        <family val="2"/>
      </rPr>
      <t>Assessing the effectiveness of security controls</t>
    </r>
    <r>
      <rPr>
        <sz val="12"/>
        <color rgb="FF000000"/>
        <rFont val="Arial"/>
        <family val="2"/>
      </rPr>
      <t xml:space="preserve"> will help you meet principles 4, 5, 6, 7 and 8 </t>
    </r>
  </si>
  <si>
    <r>
      <rPr>
        <u/>
        <sz val="12"/>
        <color rgb="FF0000FF"/>
        <rFont val="Arial"/>
        <family val="2"/>
      </rPr>
      <t>Implementing a vulnerability management process</t>
    </r>
    <r>
      <rPr>
        <sz val="12"/>
        <color rgb="FF000000"/>
        <rFont val="Arial"/>
        <family val="2"/>
      </rPr>
      <t xml:space="preserve"> will help you meet principles 5 and 9</t>
    </r>
  </si>
  <si>
    <r>
      <rPr>
        <u/>
        <sz val="12"/>
        <color rgb="FF0000FF"/>
        <rFont val="Arial"/>
        <family val="2"/>
      </rPr>
      <t>Discovering vulnerabilities</t>
    </r>
    <r>
      <rPr>
        <sz val="12"/>
        <color rgb="FF000000"/>
        <rFont val="Arial"/>
        <family val="2"/>
      </rPr>
      <t xml:space="preserve"> will help you meet principles 2, 5 and 7 </t>
    </r>
  </si>
  <si>
    <r>
      <rPr>
        <u/>
        <sz val="12"/>
        <color rgb="FF0000FF"/>
        <rFont val="Arial"/>
        <family val="2"/>
      </rPr>
      <t>Managing observability</t>
    </r>
    <r>
      <rPr>
        <sz val="12"/>
        <color rgb="FF000000"/>
        <rFont val="Arial"/>
        <family val="2"/>
      </rPr>
      <t xml:space="preserve"> will help you meet principles 5 and 7</t>
    </r>
  </si>
  <si>
    <r>
      <rPr>
        <u/>
        <sz val="12"/>
        <color rgb="FF0000FF"/>
        <rFont val="Arial"/>
        <family val="2"/>
      </rPr>
      <t>Evaluating the security impact of changes</t>
    </r>
    <r>
      <rPr>
        <u/>
        <sz val="12"/>
        <color rgb="FF000000"/>
        <rFont val="Arial"/>
        <family val="2"/>
      </rPr>
      <t xml:space="preserve"> </t>
    </r>
    <r>
      <rPr>
        <sz val="12"/>
        <color rgb="FF000000"/>
        <rFont val="Arial"/>
        <family val="2"/>
      </rPr>
      <t>will help you meet principle 10</t>
    </r>
  </si>
  <si>
    <t>Public beta or live phase worksheet.
This table contains actions 1 to 23.
The table begins in cell A2. 
Rows 1, 2 and 3 are frozen.
The table direction is left to right.</t>
  </si>
  <si>
    <r>
      <rPr>
        <u/>
        <sz val="12"/>
        <color rgb="FF0000FF"/>
        <rFont val="Arial"/>
        <family val="2"/>
      </rPr>
      <t>Considering security within the business case</t>
    </r>
    <r>
      <rPr>
        <sz val="12"/>
        <color rgb="FF000000"/>
        <rFont val="Arial"/>
        <family val="2"/>
      </rPr>
      <t xml:space="preserve"> will help you meet principles 1, 2, 3, 4 and 9</t>
    </r>
  </si>
  <si>
    <r>
      <rPr>
        <u/>
        <sz val="12"/>
        <color rgb="FF0000FF"/>
        <rFont val="Arial"/>
        <family val="2"/>
      </rPr>
      <t>Tracking Secure by Design progress</t>
    </r>
    <r>
      <rPr>
        <sz val="12"/>
        <color rgb="FF000000"/>
        <rFont val="Arial"/>
        <family val="2"/>
      </rPr>
      <t xml:space="preserve"> will help you meet principle 9</t>
    </r>
  </si>
  <si>
    <r>
      <rPr>
        <u/>
        <sz val="12"/>
        <color rgb="FF0000FF"/>
        <rFont val="Arial"/>
        <family val="2"/>
      </rPr>
      <t>Assessing the effectiveness of security controls</t>
    </r>
    <r>
      <rPr>
        <sz val="12"/>
        <color rgb="FF000000"/>
        <rFont val="Arial"/>
        <family val="2"/>
      </rPr>
      <t xml:space="preserve"> will help you meet principles 4, 5, 6, 7 and 8 </t>
    </r>
  </si>
  <si>
    <r>
      <rPr>
        <u/>
        <sz val="12"/>
        <color rgb="FF0000FF"/>
        <rFont val="Arial"/>
        <family val="2"/>
      </rPr>
      <t>Discovering vulnerabilities</t>
    </r>
    <r>
      <rPr>
        <sz val="12"/>
        <color rgb="FF000000"/>
        <rFont val="Arial"/>
        <family val="2"/>
      </rPr>
      <t xml:space="preserve"> will help you meet principles 2, 5 and 7 </t>
    </r>
  </si>
  <si>
    <r>
      <rPr>
        <u/>
        <sz val="12"/>
        <color rgb="FF0000FF"/>
        <rFont val="Arial"/>
        <family val="2"/>
      </rPr>
      <t>Evaluating the security impact of changes</t>
    </r>
    <r>
      <rPr>
        <u/>
        <sz val="12"/>
        <color rgb="FF000000"/>
        <rFont val="Arial"/>
        <family val="2"/>
      </rPr>
      <t xml:space="preserve"> </t>
    </r>
    <r>
      <rPr>
        <sz val="12"/>
        <color rgb="FF000000"/>
        <rFont val="Arial"/>
        <family val="2"/>
      </rPr>
      <t>will help you meet principle 10</t>
    </r>
  </si>
  <si>
    <r>
      <rPr>
        <u/>
        <sz val="12"/>
        <color rgb="FF0000FF"/>
        <rFont val="Arial"/>
        <family val="2"/>
      </rPr>
      <t>Retiring service components securely</t>
    </r>
    <r>
      <rPr>
        <sz val="12"/>
        <color rgb="FF000000"/>
        <rFont val="Arial"/>
        <family val="2"/>
      </rPr>
      <t xml:space="preserve"> will help you meet principle 7 and 10 </t>
    </r>
  </si>
  <si>
    <t>Activity group</t>
  </si>
  <si>
    <t>Activity guidance</t>
  </si>
  <si>
    <t>Discovery phase activities</t>
  </si>
  <si>
    <t>Discovery Phase Activities in %</t>
  </si>
  <si>
    <t>Alpha activities</t>
  </si>
  <si>
    <t>Alpha Activities in %</t>
  </si>
  <si>
    <t>Private beta activities</t>
  </si>
  <si>
    <t>Private Beta Activities in %</t>
  </si>
  <si>
    <t>Public beta or live activities</t>
  </si>
  <si>
    <t>Public Beta or Live Activities in %</t>
  </si>
  <si>
    <t>Prepare a secure service</t>
  </si>
  <si>
    <t>Considering security within the business case</t>
  </si>
  <si>
    <t>Identifying security resources</t>
  </si>
  <si>
    <t>Agreeing roles and responsibilities</t>
  </si>
  <si>
    <t>Tracking Secure by Design progress</t>
  </si>
  <si>
    <t>Working out the project’s security risk appetite</t>
  </si>
  <si>
    <t>Understand the security landscape</t>
  </si>
  <si>
    <t>Managing third-party product security risks</t>
  </si>
  <si>
    <t>Understanding cyber security obligations</t>
  </si>
  <si>
    <t>Understanding business objectives and user needs</t>
  </si>
  <si>
    <t>Manage cyber security risks</t>
  </si>
  <si>
    <t>Documenting service assets</t>
  </si>
  <si>
    <t>Assessing the importance of service assets</t>
  </si>
  <si>
    <t>Sourcing a threat assessment</t>
  </si>
  <si>
    <t>Performing threat modelling</t>
  </si>
  <si>
    <t>Performing a security risk assessment</t>
  </si>
  <si>
    <t>Agreeing a security controls set for your service</t>
  </si>
  <si>
    <t>Responding to and mitigating security risks</t>
  </si>
  <si>
    <t>Assessing the effectiveness of security controls</t>
  </si>
  <si>
    <t>Anticipate and respond to incidents</t>
  </si>
  <si>
    <t>Implementing a vulnerability management process</t>
  </si>
  <si>
    <t>Discovering vulnerabilities</t>
  </si>
  <si>
    <t>Managing observability</t>
  </si>
  <si>
    <t>Maintain continuous assurance</t>
  </si>
  <si>
    <t>Evaluating the security impact of changes</t>
  </si>
  <si>
    <t>Retiring service components securely</t>
  </si>
  <si>
    <t>Weighting worksheet.
This table contains 21 activities, categorised into 5 themes. There are weightings between 0 (low) and 10 (high) for each of the 4 phases (discovery, alpha, private beta and public beta or live). 
The table begins in cell A2. 
Columns D, F and H are hidden. 
The table direction is left to right.</t>
  </si>
  <si>
    <r>
      <t>Managing third-party product security risks</t>
    </r>
    <r>
      <rPr>
        <sz val="12"/>
        <color rgb="FF000000"/>
        <rFont val="Arial"/>
        <family val="2"/>
        <scheme val="minor"/>
      </rPr>
      <t xml:space="preserve"> will help you meet principle 2</t>
    </r>
  </si>
  <si>
    <r>
      <rPr>
        <u/>
        <sz val="12"/>
        <color rgb="FF0000FF"/>
        <rFont val="Arial"/>
        <family val="2"/>
      </rPr>
      <t>Responding to and mitigating security risks</t>
    </r>
    <r>
      <rPr>
        <sz val="12"/>
        <color rgb="FF000000"/>
        <rFont val="Arial"/>
        <family val="2"/>
      </rPr>
      <t xml:space="preserve"> will help you meet principles 3, 4, 5, 6, 7 and 8</t>
    </r>
  </si>
  <si>
    <r>
      <rPr>
        <u/>
        <sz val="12"/>
        <color rgb="FF0000FF"/>
        <rFont val="Arial"/>
        <family val="2"/>
      </rPr>
      <t>Retiring service components securely</t>
    </r>
    <r>
      <rPr>
        <sz val="12"/>
        <color rgb="FF000000"/>
        <rFont val="Arial"/>
        <family val="2"/>
      </rPr>
      <t xml:space="preserve"> will help you meet principles 7 and 10 </t>
    </r>
  </si>
  <si>
    <t>Changes</t>
  </si>
  <si>
    <t>Beta v1.1</t>
  </si>
  <si>
    <t>Release date</t>
  </si>
  <si>
    <t>Beta v1.0</t>
  </si>
  <si>
    <t>Wednesday 2 April 2025</t>
  </si>
  <si>
    <t>Release notes</t>
  </si>
  <si>
    <t>Alpha v2.0</t>
  </si>
  <si>
    <t>Friday 22 November 2024</t>
  </si>
  <si>
    <t>Friday 16 February 2024</t>
  </si>
  <si>
    <t>Alpha v1.0</t>
  </si>
  <si>
    <t>Release notes worksheet.
This table contains release date, version number and changes.
The table begins in cell A2. 
The table direction is left to right.</t>
  </si>
  <si>
    <t>Have you included continuous assurance processes in the service's project delivery workflow?</t>
  </si>
  <si>
    <r>
      <t>• In the Excel version of the Project profile worksheet, the Delivery phase</t>
    </r>
    <r>
      <rPr>
        <b/>
        <sz val="12"/>
        <color rgb="FF000000"/>
        <rFont val="Arial"/>
        <family val="2"/>
        <scheme val="minor"/>
      </rPr>
      <t xml:space="preserve"> </t>
    </r>
    <r>
      <rPr>
        <sz val="12"/>
        <color rgb="FF000000"/>
        <rFont val="Arial"/>
        <family val="2"/>
        <scheme val="minor"/>
      </rPr>
      <t>dropdown was showing 7 options instead of 4. This was because Excel uses commas to separate options. We've changed this to hyphens, so 'Alpha or Design, build' is now 'Alpha or Design-build' and 'Private beta or Design, build, test, implement' is now 'Private beta or Design-build-test-implement'.
• For clarity, rephrased action relating to continuous assurance processes (action 12 on Discovery, Alpha and Private beta worksheets and action 6 on Public beta or live worksheet)
• For clarity, rephrased action relating to automated code testing methods (action 52 on Alpha worksheet, action 44 on Private beta worksheet and action 15 on Public beta or live)
• Created release notes worksheet</t>
    </r>
  </si>
  <si>
    <t>Are you using a manual or automated code testing method (for example, Static Application Security Testing (SAST) or Dynamic Application Security Testing (DAST))?</t>
  </si>
  <si>
    <t>Secure by Design: Self assessment tracker (beta v1.1)</t>
  </si>
  <si>
    <t>Wednesday 7 May 2025</t>
  </si>
  <si>
    <t>• New impact-driven approach to weighting
• Separate worksheets for each delivery phase, with relevant actions for each
• Addition of dashboard showing confidence statuses for each delivery phase
• Notes added detailing why each action is important
• More detailed project profile summary
• Addition of document control table
• Statements changed to questions
• Accessibility improvements, including increased font size, index worksheet for navigation, worksheet descriptions, accessible colour contrast, left-aligned text content, unmerged cells and so on
• Protected worksheets to avoid changes to formulae</t>
  </si>
  <si>
    <r>
      <rPr>
        <sz val="12"/>
        <rFont val="Arial"/>
        <family val="2"/>
      </rPr>
      <t xml:space="preserve">This document is an example showing what a completed version of the Secure by Design self assessment tracker might look like.
This worksheet is the index you can use to navigate to individual sheets.
Index begins in cell A2.
Note: Rows and columns outside of the tables are hidden to prevent accidental navigation.
There's guidance on how to use the tracker on the </t>
    </r>
    <r>
      <rPr>
        <u/>
        <sz val="12"/>
        <color rgb="FF1155CC"/>
        <rFont val="Arial"/>
        <family val="2"/>
      </rPr>
      <t>Tracking Secure by Design progress</t>
    </r>
    <r>
      <rPr>
        <sz val="12"/>
        <rFont val="Arial"/>
        <family val="2"/>
      </rPr>
      <t xml:space="preserve"> page.</t>
    </r>
  </si>
  <si>
    <t>Department of Artificial Intelligence and Robotic Technologies (DAIRT)</t>
  </si>
  <si>
    <t>Grant Management Service</t>
  </si>
  <si>
    <r>
      <t xml:space="preserve">The GMS will manage grants available to SME businesses and sole traders working within the AI and robotics fields. For full details, see </t>
    </r>
    <r>
      <rPr>
        <b/>
        <sz val="12"/>
        <color rgb="FF000000"/>
        <rFont val="Arial"/>
        <family val="2"/>
        <scheme val="minor"/>
      </rPr>
      <t>Overview.docx</t>
    </r>
  </si>
  <si>
    <t>Kafui</t>
  </si>
  <si>
    <t>Berni</t>
  </si>
  <si>
    <t>Bob</t>
  </si>
  <si>
    <t>Oliver</t>
  </si>
  <si>
    <t>Remesh</t>
  </si>
  <si>
    <t>Liadi</t>
  </si>
  <si>
    <t>Private beta or Design-build-test-implement</t>
  </si>
  <si>
    <t>OFFICIAL - SENSITIVE</t>
  </si>
  <si>
    <t>TBC</t>
  </si>
  <si>
    <t>Fotini</t>
  </si>
  <si>
    <t>We consulted the internal cyber security team and information assurance leads during early-stage scoping to ensure security alignment with strategic goals.</t>
  </si>
  <si>
    <r>
      <t xml:space="preserve">The business case outlines the need for Secure by Design and includes security as a key delivery enabler.
Refer to the </t>
    </r>
    <r>
      <rPr>
        <b/>
        <sz val="12"/>
        <color rgb="FF000000"/>
        <rFont val="Arial"/>
        <family val="2"/>
        <scheme val="minor"/>
      </rPr>
      <t>Strategic Outline Case.</t>
    </r>
  </si>
  <si>
    <t>We have not yet embedded threat modelling or cyber resilience metrics into the economic case.</t>
  </si>
  <si>
    <t>We assessed security cost and benefit at different assurance levels to inform decision-making.</t>
  </si>
  <si>
    <t>Security roles and decision-making are described in the delivery governance model.</t>
  </si>
  <si>
    <r>
      <t xml:space="preserve">Yes, this includes service owner, user researcher, service designer, business analyst and cyber security professional. These are consistent with guidance in the </t>
    </r>
    <r>
      <rPr>
        <u/>
        <sz val="12"/>
        <color rgb="FF1155CC"/>
        <rFont val="Arial"/>
        <family val="2"/>
        <scheme val="minor"/>
      </rPr>
      <t>Service Manual section, The team</t>
    </r>
    <r>
      <rPr>
        <sz val="12"/>
        <color rgb="FF000000"/>
        <rFont val="Arial"/>
        <family val="2"/>
        <scheme val="minor"/>
      </rPr>
      <t>.</t>
    </r>
  </si>
  <si>
    <t>We engaged with the internal risk team to confirm the skillsets required and secured specialist input.</t>
  </si>
  <si>
    <t>We have identified the necessary technology resources, including the chosen Software as a Service (SaaS) platform, development tools and key security capabilities. These are regularly reviewed to ensure alignment with Secure by Design principles throughout the project.</t>
  </si>
  <si>
    <t>The NCSC cloud security principles, pre-approved architectural patterns for SaaS solutions, including guidance on secure configuration, identity and access controls, data protection, and integration with government-approved security services</t>
  </si>
  <si>
    <r>
      <t xml:space="preserve">Refer to the document </t>
    </r>
    <r>
      <rPr>
        <b/>
        <sz val="12"/>
        <color rgb="FF000000"/>
        <rFont val="Arial"/>
        <family val="2"/>
        <scheme val="minor"/>
      </rPr>
      <t>Grant Applications Service RACI.xls</t>
    </r>
  </si>
  <si>
    <r>
      <t xml:space="preserve">We have considered all Secure by Design activities for discovery as recommended in the </t>
    </r>
    <r>
      <rPr>
        <u/>
        <sz val="12"/>
        <color rgb="FF1155CC"/>
        <rFont val="Arial"/>
        <family val="2"/>
        <scheme val="minor"/>
      </rPr>
      <t>How to integrate Secure by Design into the government gate review life cycle</t>
    </r>
    <r>
      <rPr>
        <sz val="12"/>
        <color rgb="FF000000"/>
        <rFont val="Arial"/>
        <family val="2"/>
        <scheme val="minor"/>
      </rPr>
      <t xml:space="preserve"> guidance. We've added these to the backlog and created epics for each, which span a number of sprints.</t>
    </r>
  </si>
  <si>
    <r>
      <t xml:space="preserve">The project aligns to our baseline risk tolerance defined by corporate security policy. See our </t>
    </r>
    <r>
      <rPr>
        <u/>
        <sz val="12"/>
        <color rgb="FF1155CC"/>
        <rFont val="Arial"/>
        <family val="2"/>
        <scheme val="minor"/>
      </rPr>
      <t>risk appetite statement</t>
    </r>
    <r>
      <rPr>
        <sz val="12"/>
        <color rgb="FF000000"/>
        <rFont val="Arial"/>
        <family val="2"/>
        <scheme val="minor"/>
      </rPr>
      <t>.</t>
    </r>
  </si>
  <si>
    <t>We are still refining escalation routes for risk acceptance and mitigation decisions.</t>
  </si>
  <si>
    <t>We have not yet reviewed HMRC’s or partner departments’ risk postures.</t>
  </si>
  <si>
    <t>This service is not categorised as CNI but is essential for departmental grant delivery.</t>
  </si>
  <si>
    <t>We applied the CAF basic profile to guide assurance activities.</t>
  </si>
  <si>
    <t>The project is in the early procurement phase. We will conduct security risk assessments once the SaaS provider shortlist is confirmed.</t>
  </si>
  <si>
    <t>No MSP has been contracted yet. We will assess risks during commercial evaluation.</t>
  </si>
  <si>
    <t>We have not yet committed to any external development environment. Assessment will follow selection.</t>
  </si>
  <si>
    <t>We have not yet documented this. It will be completed following supplier selection.</t>
  </si>
  <si>
    <t>We have reviewed DPA 2018, UK GDPR, FoIA, Managing Public Money and PCI-DSS with the compliance and cyber teams.</t>
  </si>
  <si>
    <t>This activity is outstanding. We will incorporate legal and regulatory obligations into our project-level risk assessment activities.</t>
  </si>
  <si>
    <t>The DPIA addresses handling of PII and aligns with DPA 2018 and UK GDPR requirements.</t>
  </si>
  <si>
    <t>The service design will incorporate PCI/DSS compliance controls for any payment processing.</t>
  </si>
  <si>
    <t>We have reviewed obligations under the Copyright, Designs and Patents Act to ensure compliance.</t>
  </si>
  <si>
    <t>We maintain a list of obligations including Public Contracts Regulations and sector-specific duties.</t>
  </si>
  <si>
    <t>This is in progress; we are reviewing HMRC and third-party compliance postures.</t>
  </si>
  <si>
    <t>We have a Memorandum of Understanding (MoU) in development with HMRC for data sharing.</t>
  </si>
  <si>
    <t>All data will be stored and processed within the UK sovereign cloud.</t>
  </si>
  <si>
    <r>
      <t xml:space="preserve">Refer to </t>
    </r>
    <r>
      <rPr>
        <b/>
        <sz val="12"/>
        <color rgb="FF000000"/>
        <rFont val="Arial"/>
        <family val="2"/>
        <scheme val="minor"/>
      </rPr>
      <t>DPA_Grant_Management_Service.docx</t>
    </r>
    <r>
      <rPr>
        <sz val="12"/>
        <color rgb="FF000000"/>
        <rFont val="Arial"/>
        <family val="2"/>
        <scheme val="minor"/>
      </rPr>
      <t>.</t>
    </r>
  </si>
  <si>
    <t>Security objectives directly align with our core delivery goals around public trust and efficient service.</t>
  </si>
  <si>
    <t>User research informed decisions such as use of multi-factor authentication (MFA) and secure account access.</t>
  </si>
  <si>
    <r>
      <t xml:space="preserve">We maintain an asset register covering all business and technical components. Refer to </t>
    </r>
    <r>
      <rPr>
        <b/>
        <sz val="12"/>
        <color rgb="FF000000"/>
        <rFont val="Arial"/>
        <family val="2"/>
        <scheme val="minor"/>
      </rPr>
      <t>Information_Asset_List.xls</t>
    </r>
    <r>
      <rPr>
        <sz val="12"/>
        <color rgb="FF000000"/>
        <rFont val="Arial"/>
        <family val="2"/>
        <scheme val="minor"/>
      </rPr>
      <t>.</t>
    </r>
  </si>
  <si>
    <r>
      <t xml:space="preserve">All assets have an assigned owner for oversight and accountability. Refer to </t>
    </r>
    <r>
      <rPr>
        <b/>
        <sz val="12"/>
        <color rgb="FF000000"/>
        <rFont val="Arial"/>
        <family val="2"/>
        <scheme val="minor"/>
      </rPr>
      <t>Information_Asset_List.xls</t>
    </r>
    <r>
      <rPr>
        <sz val="12"/>
        <color rgb="FF000000"/>
        <rFont val="Arial"/>
        <family val="2"/>
        <scheme val="minor"/>
      </rPr>
      <t>.</t>
    </r>
  </si>
  <si>
    <t>We had a discussion but did not document anything.</t>
  </si>
  <si>
    <t>We worked with the service owner, delivery lead and business sponsor during the impact assessment discussion.</t>
  </si>
  <si>
    <t>We used the organisation's existing threat model and contextualised it for this service.</t>
  </si>
  <si>
    <t>Our threat assessment includes internal misuse, organised fraud and state-level threats.</t>
  </si>
  <si>
    <t>We included historical incident data and threat intelligence reports in our review.</t>
  </si>
  <si>
    <r>
      <t xml:space="preserve">Security stakeholders were engaged during the development of the </t>
    </r>
    <r>
      <rPr>
        <b/>
        <sz val="12"/>
        <color rgb="FF000000"/>
        <rFont val="Arial"/>
        <family val="2"/>
        <scheme val="minor"/>
      </rPr>
      <t>Outline Business Case.</t>
    </r>
    <r>
      <rPr>
        <sz val="12"/>
        <color rgb="FF000000"/>
        <rFont val="Arial"/>
        <family val="2"/>
        <scheme val="minor"/>
      </rPr>
      <t xml:space="preserve"> Evidence: meeting notes, stakeholder engagement log.</t>
    </r>
  </si>
  <si>
    <r>
      <t xml:space="preserve">Cyber security considerations have been included in the Outline Business Case. Evidence: </t>
    </r>
    <r>
      <rPr>
        <b/>
        <sz val="12"/>
        <color rgb="FF000000"/>
        <rFont val="Arial"/>
        <family val="2"/>
        <scheme val="minor"/>
      </rPr>
      <t>Outline_Business_Case_Gate3.pdf</t>
    </r>
    <r>
      <rPr>
        <sz val="12"/>
        <color rgb="FF000000"/>
        <rFont val="Arial"/>
        <family val="2"/>
        <scheme val="minor"/>
      </rPr>
      <t>, section on security assumptions.</t>
    </r>
  </si>
  <si>
    <t>Security threat and resilience analysis not yet incorporated into the economic case. Action: include as part of detailed options appraisal during Beta.</t>
  </si>
  <si>
    <t>Economic case models include varying SaaS security levels (for example, shared vs dedicated tenancy). Evidence: cost model spreadsheet, security assumptions log.</t>
  </si>
  <si>
    <t>No governance or assurance structure defined in the management case. Action: draft governance model and security roles before entering beta.</t>
  </si>
  <si>
    <r>
      <t xml:space="preserve">Resource plan includes dedicated security roles (for example, SaaS integration, risk/compliance SME). Evidence: </t>
    </r>
    <r>
      <rPr>
        <b/>
        <sz val="12"/>
        <color rgb="FF000000"/>
        <rFont val="Arial"/>
        <family val="2"/>
        <scheme val="minor"/>
      </rPr>
      <t>Security_Resource_Plan_Alpha.xlsx</t>
    </r>
    <r>
      <rPr>
        <sz val="12"/>
        <color rgb="FF000000"/>
        <rFont val="Arial"/>
        <family val="2"/>
        <scheme val="minor"/>
      </rPr>
      <t>.</t>
    </r>
  </si>
  <si>
    <t>Security skill requirements are identified; security team has been engaged. Evidence: skills matrix, team workshop notes.</t>
  </si>
  <si>
    <t>Technology resources (SaaS platform, SSO, dev/test tools) have been scoped. Evidence: tech stack inventory, SaaS onboarding docs.</t>
  </si>
  <si>
    <t>Architectural patterns have not been reviewed. Action: consult GDS or NCSC architectural guidance in Beta.</t>
  </si>
  <si>
    <r>
      <t xml:space="preserve">Secure by Design responsibilities documented in RACI and shared with the team. Evidence: </t>
    </r>
    <r>
      <rPr>
        <b/>
        <sz val="12"/>
        <color rgb="FF000000"/>
        <rFont val="Arial"/>
        <family val="2"/>
        <scheme val="minor"/>
      </rPr>
      <t>SbD_RACI_Alpha_v1.0.xlsx</t>
    </r>
    <r>
      <rPr>
        <sz val="12"/>
        <color rgb="FF000000"/>
        <rFont val="Arial"/>
        <family val="2"/>
        <scheme val="minor"/>
      </rPr>
      <t>.</t>
    </r>
  </si>
  <si>
    <t>Service owner (NAME) confirmed and briefed.</t>
  </si>
  <si>
    <r>
      <t xml:space="preserve">We have considered all Secure by Design activities for alpha as stated in </t>
    </r>
    <r>
      <rPr>
        <u/>
        <sz val="12"/>
        <color rgb="FF1155CC"/>
        <rFont val="Arial"/>
        <family val="2"/>
        <scheme val="minor"/>
      </rPr>
      <t>guidance</t>
    </r>
    <r>
      <rPr>
        <sz val="12"/>
        <color rgb="FF000000"/>
        <rFont val="Arial"/>
        <family val="2"/>
        <scheme val="minor"/>
      </rPr>
      <t xml:space="preserve"> and added these in the backlog and created epics for each of these which scan across a number of sprints.</t>
    </r>
  </si>
  <si>
    <r>
      <t xml:space="preserve">Risk appetite applied using organisational guidance. Evidence: </t>
    </r>
    <r>
      <rPr>
        <b/>
        <sz val="12"/>
        <color rgb="FF000000"/>
        <rFont val="Arial"/>
        <family val="2"/>
        <scheme val="minor"/>
      </rPr>
      <t>Risk_Appetite_Alignment_Memo.docx</t>
    </r>
    <r>
      <rPr>
        <sz val="12"/>
        <color rgb="FF000000"/>
        <rFont val="Arial"/>
        <family val="2"/>
        <scheme val="minor"/>
      </rPr>
      <t>.</t>
    </r>
  </si>
  <si>
    <t>Risk governance structure not yet finalised. Action: define risk ownership model during beta.</t>
  </si>
  <si>
    <t>Data-sharing partner risk appetite not considered. Action: document this during stakeholder onboarding.</t>
  </si>
  <si>
    <r>
      <t xml:space="preserve">Service criticality assessed in discovery; aligned to organisational mission. Evidence: discovery report </t>
    </r>
    <r>
      <rPr>
        <b/>
        <sz val="12"/>
        <color rgb="FF000000"/>
        <rFont val="Arial"/>
        <family val="2"/>
        <scheme val="minor"/>
      </rPr>
      <t>Service_Criticality_Review.pdf</t>
    </r>
    <r>
      <rPr>
        <sz val="12"/>
        <color rgb="FF000000"/>
        <rFont val="Arial"/>
        <family val="2"/>
        <scheme val="minor"/>
      </rPr>
      <t>.</t>
    </r>
  </si>
  <si>
    <r>
      <t xml:space="preserve">CAF profile scoped for components. Evidence: </t>
    </r>
    <r>
      <rPr>
        <b/>
        <sz val="12"/>
        <color rgb="FF000000"/>
        <rFont val="Arial"/>
        <family val="2"/>
        <scheme val="minor"/>
      </rPr>
      <t>CAF_Profile_Assessment_Alpha.xlsx</t>
    </r>
    <r>
      <rPr>
        <sz val="12"/>
        <color rgb="FF000000"/>
        <rFont val="Arial"/>
        <family val="2"/>
        <scheme val="minor"/>
      </rPr>
      <t>.</t>
    </r>
  </si>
  <si>
    <r>
      <t xml:space="preserve">SaaS platform risks reviewed against standard threat models. Evidence: </t>
    </r>
    <r>
      <rPr>
        <b/>
        <sz val="12"/>
        <color rgb="FF000000"/>
        <rFont val="Arial"/>
        <family val="2"/>
        <scheme val="minor"/>
      </rPr>
      <t>Cloud_Security_Risk_Assessment_Alpha.pdf</t>
    </r>
    <r>
      <rPr>
        <sz val="12"/>
        <color rgb="FF000000"/>
        <rFont val="Arial"/>
        <family val="2"/>
        <scheme val="minor"/>
      </rPr>
      <t>.</t>
    </r>
  </si>
  <si>
    <t>No MSP used.</t>
  </si>
  <si>
    <r>
      <t xml:space="preserve">Risks for tools (for example, GitHub, CI/CD) assessed. Evidence: </t>
    </r>
    <r>
      <rPr>
        <b/>
        <sz val="12"/>
        <color rgb="FF000000"/>
        <rFont val="Arial"/>
        <family val="2"/>
        <scheme val="minor"/>
      </rPr>
      <t>ThirdParty_Security_Review_Alpha.docx</t>
    </r>
    <r>
      <rPr>
        <sz val="12"/>
        <color rgb="FF000000"/>
        <rFont val="Arial"/>
        <family val="2"/>
        <scheme val="minor"/>
      </rPr>
      <t>.</t>
    </r>
  </si>
  <si>
    <r>
      <t xml:space="preserve">Report created outlining third-party risks and recommendations. Evidence: </t>
    </r>
    <r>
      <rPr>
        <b/>
        <sz val="12"/>
        <color rgb="FF000000"/>
        <rFont val="Arial"/>
        <family val="2"/>
        <scheme val="minor"/>
      </rPr>
      <t>ThirdParty_Risk_Report_v1.0.pdf</t>
    </r>
    <r>
      <rPr>
        <sz val="12"/>
        <color rgb="FF000000"/>
        <rFont val="Arial"/>
        <family val="2"/>
        <scheme val="minor"/>
      </rPr>
      <t>.</t>
    </r>
  </si>
  <si>
    <r>
      <t xml:space="preserve">We completed a Business Impact Assessment (BIA) to evaluate the effect of compromised data on confidentiality, integrity and availability. Evidence: </t>
    </r>
    <r>
      <rPr>
        <b/>
        <sz val="12"/>
        <color rgb="FF000000"/>
        <rFont val="Arial"/>
        <family val="2"/>
        <scheme val="minor"/>
      </rPr>
      <t>BIA_SaaS_Alpha_v1.0.xlsx</t>
    </r>
    <r>
      <rPr>
        <sz val="12"/>
        <color rgb="FF000000"/>
        <rFont val="Arial"/>
        <family val="2"/>
        <scheme val="minor"/>
      </rPr>
      <t>.</t>
    </r>
  </si>
  <si>
    <r>
      <t xml:space="preserve">Business stakeholders were consulted during the BIA process through interviews and workshops. Evidence: </t>
    </r>
    <r>
      <rPr>
        <b/>
        <sz val="12"/>
        <color rgb="FF000000"/>
        <rFont val="Arial"/>
        <family val="2"/>
        <scheme val="minor"/>
      </rPr>
      <t>BIA_Stakeholder_Engagement_Notes.pdf</t>
    </r>
    <r>
      <rPr>
        <sz val="12"/>
        <color rgb="FF000000"/>
        <rFont val="Arial"/>
        <family val="2"/>
        <scheme val="minor"/>
      </rPr>
      <t>.</t>
    </r>
  </si>
  <si>
    <t>We used the organisation’s overarching threat assessment</t>
  </si>
  <si>
    <r>
      <t xml:space="preserve">The threat assessment includes likely attacker profiles, their motives, capabilities, and attack methods relevant to a SaaS environment. Evidence: </t>
    </r>
    <r>
      <rPr>
        <b/>
        <sz val="12"/>
        <color rgb="FF000000"/>
        <rFont val="Arial"/>
        <family val="2"/>
        <scheme val="minor"/>
      </rPr>
      <t>Service_Threat_Profile_SaaS_Alpha.docx</t>
    </r>
    <r>
      <rPr>
        <sz val="12"/>
        <color rgb="FF000000"/>
        <rFont val="Arial"/>
        <family val="2"/>
        <scheme val="minor"/>
      </rPr>
      <t>.</t>
    </r>
  </si>
  <si>
    <t>Threat intelligence was reviewed, including historical attacks on similar SaaS services.</t>
  </si>
  <si>
    <r>
      <t xml:space="preserve">A technical architecture diagram of the end-to-end service has been created. Evidence: </t>
    </r>
    <r>
      <rPr>
        <b/>
        <sz val="12"/>
        <color rgb="FF000000"/>
        <rFont val="Arial"/>
        <family val="2"/>
        <scheme val="minor"/>
      </rPr>
      <t>Technical_Architecture_Diagram_SaaS_Alpha.vsdx</t>
    </r>
    <r>
      <rPr>
        <sz val="12"/>
        <color rgb="FF000000"/>
        <rFont val="Arial"/>
        <family val="2"/>
        <scheme val="minor"/>
      </rPr>
      <t>.</t>
    </r>
  </si>
  <si>
    <r>
      <t xml:space="preserve">Potential attack paths were identified through threat modelling exercises. Evidence: </t>
    </r>
    <r>
      <rPr>
        <b/>
        <sz val="12"/>
        <color rgb="FF000000"/>
        <rFont val="Arial"/>
        <family val="2"/>
        <scheme val="minor"/>
      </rPr>
      <t>Threat_Model_SaaS_Alpha.drawio.pdf</t>
    </r>
    <r>
      <rPr>
        <sz val="12"/>
        <color rgb="FF000000"/>
        <rFont val="Arial"/>
        <family val="2"/>
        <scheme val="minor"/>
      </rPr>
      <t>.</t>
    </r>
  </si>
  <si>
    <r>
      <t xml:space="preserve">Available controls were documented against each threat. Evidence: </t>
    </r>
    <r>
      <rPr>
        <b/>
        <sz val="12"/>
        <color rgb="FF000000"/>
        <rFont val="Arial"/>
        <family val="2"/>
        <scheme val="minor"/>
      </rPr>
      <t>Security_Control_List_Alpha.xlsx</t>
    </r>
    <r>
      <rPr>
        <sz val="12"/>
        <color rgb="FF000000"/>
        <rFont val="Arial"/>
        <family val="2"/>
        <scheme val="minor"/>
      </rPr>
      <t>.</t>
    </r>
  </si>
  <si>
    <t>Cross-cutting controls (for example, SSO, logging, encryption) were identified as mitigating multiple threat scenarios</t>
  </si>
  <si>
    <t>A formal security design review has not been conducted yet. Action: Plan review session for early beta using NCSC design principles.</t>
  </si>
  <si>
    <t>Our risk scoring aligns with the organisation's risk tolerance matrix.</t>
  </si>
  <si>
    <r>
      <t xml:space="preserve">The risk assessment method used is documented and agreed. Evidence: </t>
    </r>
    <r>
      <rPr>
        <b/>
        <sz val="12"/>
        <color rgb="FF000000"/>
        <rFont val="Arial"/>
        <family val="2"/>
        <scheme val="minor"/>
      </rPr>
      <t>Risk_Assessment_Methodology_SaaS_Alpha.docx</t>
    </r>
    <r>
      <rPr>
        <sz val="12"/>
        <color rgb="FF000000"/>
        <rFont val="Arial"/>
        <family val="2"/>
        <scheme val="minor"/>
      </rPr>
      <t>.</t>
    </r>
  </si>
  <si>
    <t>Threat and impact sources were reviewed and validated with security and business teams.</t>
  </si>
  <si>
    <r>
      <t xml:space="preserve">The risk register has been created and is regularly updated. Evidence: </t>
    </r>
    <r>
      <rPr>
        <b/>
        <sz val="12"/>
        <color rgb="FF000000"/>
        <rFont val="Arial"/>
        <family val="2"/>
        <scheme val="minor"/>
      </rPr>
      <t>SaaS_Project_Risk_Register_Alpha_v1.1.xlsx</t>
    </r>
    <r>
      <rPr>
        <sz val="12"/>
        <color rgb="FF000000"/>
        <rFont val="Arial"/>
        <family val="2"/>
        <scheme val="minor"/>
      </rPr>
      <t>.</t>
    </r>
  </si>
  <si>
    <t>We identified all applicable cyber security standards for this service: NIST Cybersecurity Framework and CSA Security, Trust &amp; Assurance Registry.</t>
  </si>
  <si>
    <t>Security control frameworks (for example, CIS Controls, ISO 27002) were agreed with the organisation’s security function.</t>
  </si>
  <si>
    <r>
      <t xml:space="preserve">A set of controls specific to this SaaS solution was documented. Evidence: </t>
    </r>
    <r>
      <rPr>
        <b/>
        <sz val="12"/>
        <color rgb="FF000000"/>
        <rFont val="Arial"/>
        <family val="2"/>
        <scheme val="minor"/>
      </rPr>
      <t>SaaS_Security_Controls_Set_Alpha.xlsx</t>
    </r>
    <r>
      <rPr>
        <sz val="12"/>
        <color rgb="FF000000"/>
        <rFont val="Arial"/>
        <family val="2"/>
        <scheme val="minor"/>
      </rPr>
      <t>.</t>
    </r>
  </si>
  <si>
    <t>Mapping to the NCSC CAF is pending. Action: Complete mapping in beta phase.</t>
  </si>
  <si>
    <r>
      <t xml:space="preserve">All risks above the defined appetite have been addressed through treatment plans. 
Evidence: </t>
    </r>
    <r>
      <rPr>
        <b/>
        <sz val="12"/>
        <color rgb="FF000000"/>
        <rFont val="Arial"/>
        <family val="2"/>
        <scheme val="minor"/>
      </rPr>
      <t>Risk_Treatment_Log_Alpha.xlsx</t>
    </r>
    <r>
      <rPr>
        <sz val="12"/>
        <color rgb="FF000000"/>
        <rFont val="Arial"/>
        <family val="2"/>
        <scheme val="minor"/>
      </rPr>
      <t>.</t>
    </r>
  </si>
  <si>
    <r>
      <t xml:space="preserve">Risk mitigations are recorded in a structured plan. Evidence: </t>
    </r>
    <r>
      <rPr>
        <b/>
        <sz val="12"/>
        <color rgb="FF000000"/>
        <rFont val="Arial"/>
        <family val="2"/>
        <scheme val="minor"/>
      </rPr>
      <t>Risk_Treatment_Plan_SaaS_Alpha.docx</t>
    </r>
    <r>
      <rPr>
        <sz val="12"/>
        <color rgb="FF000000"/>
        <rFont val="Arial"/>
        <family val="2"/>
        <scheme val="minor"/>
      </rPr>
      <t>.</t>
    </r>
  </si>
  <si>
    <r>
      <t xml:space="preserve">Security controls were selected based on threat modelling and risk outcomes. 
Evidence: </t>
    </r>
    <r>
      <rPr>
        <b/>
        <sz val="12"/>
        <color rgb="FF000000"/>
        <rFont val="Arial"/>
        <family val="2"/>
        <scheme val="minor"/>
      </rPr>
      <t>Control_Selection_Rationale.docx</t>
    </r>
    <r>
      <rPr>
        <sz val="12"/>
        <color rgb="FF000000"/>
        <rFont val="Arial"/>
        <family val="2"/>
        <scheme val="minor"/>
      </rPr>
      <t>.</t>
    </r>
  </si>
  <si>
    <t>Controls have been documented and reviewed by technical leads.</t>
  </si>
  <si>
    <t>Controls were tested through functional test cases and manual checks.</t>
  </si>
  <si>
    <t>Residual risks were identified and escalated to risk owners for sign-off.</t>
  </si>
  <si>
    <r>
      <t xml:space="preserve">We have a vulnerability management policy that outlines classification and remediation timelines. Evidence: </t>
    </r>
    <r>
      <rPr>
        <b/>
        <sz val="12"/>
        <color rgb="FF000000"/>
        <rFont val="Arial"/>
        <family val="2"/>
        <scheme val="minor"/>
      </rPr>
      <t>Vulnerability_Classification_Procedure.docx</t>
    </r>
    <r>
      <rPr>
        <sz val="12"/>
        <color rgb="FF000000"/>
        <rFont val="Arial"/>
        <family val="2"/>
        <scheme val="minor"/>
      </rPr>
      <t>.</t>
    </r>
  </si>
  <si>
    <r>
      <t xml:space="preserve">A documented process is in place for identifying and addressing new vulnerabilities. Evidence: </t>
    </r>
    <r>
      <rPr>
        <b/>
        <sz val="12"/>
        <color rgb="FF000000"/>
        <rFont val="Arial"/>
        <family val="2"/>
        <scheme val="minor"/>
      </rPr>
      <t>Vulnerability_Response_Process_Alpha_v1.1.docx</t>
    </r>
    <r>
      <rPr>
        <sz val="12"/>
        <color rgb="FF000000"/>
        <rFont val="Arial"/>
        <family val="2"/>
        <scheme val="minor"/>
      </rPr>
      <t>.</t>
    </r>
  </si>
  <si>
    <t>We are following a secure software development lifecycle (SDLC) adapted to SaaS.</t>
  </si>
  <si>
    <t>Regular peer code reviews are conducted as part of sprint deliverables.</t>
  </si>
  <si>
    <t>Static or dynamic code analysis (for example, SAST/DAST) has not yet been implemented. Action: Plan for inclusion in beta or private beta phase.</t>
  </si>
  <si>
    <t>Penetration testing is not scheduled for alpha. This will be scoped and scheduled in beta.</t>
  </si>
  <si>
    <t>Logging requirements are not yet defined in alpha. This will be captured during system hardening in beta.</t>
  </si>
  <si>
    <t>Tools for log analysis and alerting are not finalised yet, still under evaluation.</t>
  </si>
  <si>
    <t>Log analysis and monitoring strategy is planned for beta alongside tool selection.</t>
  </si>
  <si>
    <t>Formal change management processes are not in place in alpha. Planned for later stages.</t>
  </si>
  <si>
    <t>Threat model has not yet incorporated changes due to limited change scope in alpha.</t>
  </si>
  <si>
    <t>Risk reviews of changes will begin once the system architecture stabilises in beta.</t>
  </si>
  <si>
    <t>No changes requiring risk escalation have occurred at this phase.</t>
  </si>
  <si>
    <r>
      <t xml:space="preserve">Legacy components identified for retirement are logged in the asset register. 
Evidence: </t>
    </r>
    <r>
      <rPr>
        <b/>
        <sz val="12"/>
        <color rgb="FF000000"/>
        <rFont val="Arial"/>
        <family val="2"/>
        <scheme val="minor"/>
      </rPr>
      <t>Asset_Register_009.1.xlsx</t>
    </r>
    <r>
      <rPr>
        <sz val="12"/>
        <color rgb="FF000000"/>
        <rFont val="Arial"/>
        <family val="2"/>
        <scheme val="minor"/>
      </rPr>
      <t>.</t>
    </r>
  </si>
  <si>
    <r>
      <t xml:space="preserve">Retirement risk assessment has been completed based on data sensitivity. Evidence: </t>
    </r>
    <r>
      <rPr>
        <b/>
        <sz val="12"/>
        <color rgb="FF000000"/>
        <rFont val="Arial"/>
        <family val="2"/>
        <scheme val="minor"/>
      </rPr>
      <t>Component_Retirement_Assessment_Alpha.docx</t>
    </r>
    <r>
      <rPr>
        <sz val="12"/>
        <color rgb="FF000000"/>
        <rFont val="Arial"/>
        <family val="2"/>
        <scheme val="minor"/>
      </rPr>
      <t>.</t>
    </r>
  </si>
  <si>
    <r>
      <t xml:space="preserve">Security considerations have been captured in the Alpha phase closeout report. Evidence: </t>
    </r>
    <r>
      <rPr>
        <b/>
        <sz val="12"/>
        <color rgb="FF000000"/>
        <rFont val="Arial"/>
        <family val="2"/>
        <scheme val="minor"/>
      </rPr>
      <t>Alpha_Closeout_Report_Security_Section.pdf</t>
    </r>
    <r>
      <rPr>
        <sz val="12"/>
        <color rgb="FF000000"/>
        <rFont val="Arial"/>
        <family val="2"/>
        <scheme val="minor"/>
      </rPr>
      <t>.</t>
    </r>
  </si>
  <si>
    <r>
      <t xml:space="preserve">The team actively engaged key security stakeholders during the update the Full Business Case for gate 4. Discussions and decisions are documented in </t>
    </r>
    <r>
      <rPr>
        <b/>
        <sz val="12"/>
        <color rgb="FF000000"/>
        <rFont val="Arial"/>
        <family val="2"/>
        <scheme val="minor"/>
      </rPr>
      <t>Security_Stakeholder_Engagement_Log_PrivateBeta_v1.1.docx</t>
    </r>
    <r>
      <rPr>
        <sz val="12"/>
        <color rgb="FF000000"/>
        <rFont val="Arial"/>
        <family val="2"/>
        <scheme val="minor"/>
      </rPr>
      <t>.</t>
    </r>
  </si>
  <si>
    <r>
      <t xml:space="preserve">We incorporated cyber security considerations into the Full Business Case, as detailed in </t>
    </r>
    <r>
      <rPr>
        <b/>
        <sz val="12"/>
        <color rgb="FF000000"/>
        <rFont val="Arial"/>
        <family val="2"/>
        <scheme val="minor"/>
      </rPr>
      <t>Full_Business_Case_Gate4_FINAL.pdf</t>
    </r>
    <r>
      <rPr>
        <sz val="12"/>
        <color rgb="FF000000"/>
        <rFont val="Arial"/>
        <family val="2"/>
        <scheme val="minor"/>
      </rPr>
      <t>.</t>
    </r>
  </si>
  <si>
    <r>
      <t xml:space="preserve">The economic case currently lacks an analysis of security threats, risk tolerance, objectives and resilience. This gap is noted in </t>
    </r>
    <r>
      <rPr>
        <b/>
        <sz val="12"/>
        <color rgb="FF000000"/>
        <rFont val="Arial"/>
        <family val="2"/>
        <scheme val="minor"/>
      </rPr>
      <t>Economic_Case_Draft_v0.9.docx</t>
    </r>
    <r>
      <rPr>
        <sz val="12"/>
        <color rgb="FF000000"/>
        <rFont val="Arial"/>
        <family val="2"/>
        <scheme val="minor"/>
      </rPr>
      <t xml:space="preserve"> and requires resolution in the next iteration.</t>
    </r>
  </si>
  <si>
    <r>
      <t xml:space="preserve">We considered varying levels of security when evaluating value for money. The analysis is presented in </t>
    </r>
    <r>
      <rPr>
        <b/>
        <sz val="12"/>
        <color rgb="FF000000"/>
        <rFont val="Arial"/>
        <family val="2"/>
        <scheme val="minor"/>
      </rPr>
      <t>Economic_Case_Security_Assumptions_Analysis.xlsx</t>
    </r>
    <r>
      <rPr>
        <sz val="12"/>
        <color rgb="FF000000"/>
        <rFont val="Arial"/>
        <family val="2"/>
        <scheme val="minor"/>
      </rPr>
      <t>.</t>
    </r>
  </si>
  <si>
    <r>
      <t xml:space="preserve">The management case outlines our approach to security governance and assurance, which is fully described in </t>
    </r>
    <r>
      <rPr>
        <b/>
        <sz val="12"/>
        <color rgb="FF000000"/>
        <rFont val="Arial"/>
        <family val="2"/>
        <scheme val="minor"/>
      </rPr>
      <t>Management_Case_Security_Governance_v1.0.docx</t>
    </r>
    <r>
      <rPr>
        <sz val="12"/>
        <color rgb="FF000000"/>
        <rFont val="Arial"/>
        <family val="2"/>
        <scheme val="minor"/>
      </rPr>
      <t>.</t>
    </r>
  </si>
  <si>
    <r>
      <t xml:space="preserve">We developed a detailed resource plan that specifies required security roles and capabilities. This can be reviewed in </t>
    </r>
    <r>
      <rPr>
        <b/>
        <sz val="12"/>
        <color rgb="FF000000"/>
        <rFont val="Arial"/>
        <family val="2"/>
        <scheme val="minor"/>
      </rPr>
      <t>Security_Resource_Plan_PrivateBeta.xlsx</t>
    </r>
    <r>
      <rPr>
        <sz val="12"/>
        <color rgb="FF000000"/>
        <rFont val="Arial"/>
        <family val="2"/>
        <scheme val="minor"/>
      </rPr>
      <t>.</t>
    </r>
  </si>
  <si>
    <r>
      <t xml:space="preserve">Our team identified the required security skills and engaged our internal security team to support delivery. Details are captured in </t>
    </r>
    <r>
      <rPr>
        <b/>
        <sz val="12"/>
        <color rgb="FF000000"/>
        <rFont val="Arial"/>
        <family val="2"/>
        <scheme val="minor"/>
      </rPr>
      <t>Security_Skills_Inventory_and_Engagement_Notes.pdf</t>
    </r>
    <r>
      <rPr>
        <sz val="12"/>
        <color rgb="FF000000"/>
        <rFont val="Arial"/>
        <family val="2"/>
        <scheme val="minor"/>
      </rPr>
      <t>.</t>
    </r>
  </si>
  <si>
    <r>
      <t xml:space="preserve">We documented all necessary technology resources, including tools and security components, in </t>
    </r>
    <r>
      <rPr>
        <b/>
        <sz val="12"/>
        <color rgb="FF000000"/>
        <rFont val="Arial"/>
        <family val="2"/>
        <scheme val="minor"/>
      </rPr>
      <t>Security_Technology_Requirements_PrivateBeta_v1.3.xlsx</t>
    </r>
    <r>
      <rPr>
        <sz val="12"/>
        <color rgb="FF000000"/>
        <rFont val="Arial"/>
        <family val="2"/>
        <scheme val="minor"/>
      </rPr>
      <t>.</t>
    </r>
  </si>
  <si>
    <r>
      <t xml:space="preserve">We reviewed and adopted pre-approved architectural patterns provided by internal architecture teams and the wider government community. Evidence is in </t>
    </r>
    <r>
      <rPr>
        <b/>
        <sz val="12"/>
        <color rgb="FF000000"/>
        <rFont val="Arial"/>
        <family val="2"/>
        <scheme val="minor"/>
      </rPr>
      <t>Security_Architecture_Guidance_Review_v2.0.pdf</t>
    </r>
    <r>
      <rPr>
        <sz val="12"/>
        <color rgb="FF000000"/>
        <rFont val="Arial"/>
        <family val="2"/>
        <scheme val="minor"/>
      </rPr>
      <t>.</t>
    </r>
  </si>
  <si>
    <r>
      <t xml:space="preserve">We assigned Secure by Design responsibilities using a RACI matrix and communicated them to all relevant stakeholders. See </t>
    </r>
    <r>
      <rPr>
        <b/>
        <sz val="12"/>
        <color rgb="FF000000"/>
        <rFont val="Arial"/>
        <family val="2"/>
        <scheme val="minor"/>
      </rPr>
      <t>SecureByDesign_RACI_Matrix_PrivateBeta_v1.1.xlsx</t>
    </r>
    <r>
      <rPr>
        <sz val="12"/>
        <color rgb="FF000000"/>
        <rFont val="Arial"/>
        <family val="2"/>
        <scheme val="minor"/>
      </rPr>
      <t>.</t>
    </r>
  </si>
  <si>
    <r>
      <t xml:space="preserve">We formally appointed a service owner and communicated their responsibilities. See </t>
    </r>
    <r>
      <rPr>
        <b/>
        <sz val="12"/>
        <color rgb="FF000000"/>
        <rFont val="Arial"/>
        <family val="2"/>
        <scheme val="minor"/>
      </rPr>
      <t>SRO_ServiceOwner_Appointment_Letters.pdf</t>
    </r>
    <r>
      <rPr>
        <sz val="12"/>
        <color rgb="FF000000"/>
        <rFont val="Arial"/>
        <family val="2"/>
        <scheme val="minor"/>
      </rPr>
      <t>.</t>
    </r>
  </si>
  <si>
    <r>
      <t xml:space="preserve">We completed a comprehensive review of cloud security risks using the NCSC cloud security principles before committing to infrastructure choices. Details are outlined in </t>
    </r>
    <r>
      <rPr>
        <b/>
        <sz val="12"/>
        <color rgb="FF000000"/>
        <rFont val="Arial"/>
        <family val="2"/>
        <scheme val="minor"/>
      </rPr>
      <t>Cloud_Technology_Security_Assessment_PrivateBeta_v1.0.docx</t>
    </r>
    <r>
      <rPr>
        <sz val="12"/>
        <color rgb="FF000000"/>
        <rFont val="Arial"/>
        <family val="2"/>
        <scheme val="minor"/>
      </rPr>
      <t>.</t>
    </r>
  </si>
  <si>
    <t>This activity is not applicable, as no MSPs are involved in the current delivery phase.</t>
  </si>
  <si>
    <r>
      <t xml:space="preserve">We assessed third-party software and development environment risks during alpha. Documentation is available in </t>
    </r>
    <r>
      <rPr>
        <b/>
        <sz val="12"/>
        <color rgb="FF000000"/>
        <rFont val="Arial"/>
        <family val="2"/>
        <scheme val="minor"/>
      </rPr>
      <t>ThirdParty_Security_Risk_Assessment_Alpha_v0.8.docx</t>
    </r>
    <r>
      <rPr>
        <sz val="12"/>
        <color rgb="FF000000"/>
        <rFont val="Arial"/>
        <family val="2"/>
        <scheme val="minor"/>
      </rPr>
      <t>.</t>
    </r>
  </si>
  <si>
    <r>
      <t xml:space="preserve">We compiled a formal report on third-party product risks, including recommended mitigations. See </t>
    </r>
    <r>
      <rPr>
        <b/>
        <sz val="12"/>
        <color rgb="FF000000"/>
        <rFont val="Arial"/>
        <family val="2"/>
        <scheme val="minor"/>
      </rPr>
      <t>ThirdParty_Security_Risk_Report_PrivateBeta_FINAL.pdf</t>
    </r>
    <r>
      <rPr>
        <sz val="12"/>
        <color rgb="FF000000"/>
        <rFont val="Arial"/>
        <family val="2"/>
        <scheme val="minor"/>
      </rPr>
      <t>.</t>
    </r>
  </si>
  <si>
    <r>
      <t xml:space="preserve">We identified and catalogued all business and technology assets in scope in </t>
    </r>
    <r>
      <rPr>
        <b/>
        <sz val="12"/>
        <color rgb="FF000000"/>
        <rFont val="Arial"/>
        <family val="2"/>
        <scheme val="minor"/>
      </rPr>
      <t>Service_Asset_Inventory_PrivateBeta_v1.2.xlsx</t>
    </r>
    <r>
      <rPr>
        <sz val="12"/>
        <color rgb="FF000000"/>
        <rFont val="Arial"/>
        <family val="2"/>
        <scheme val="minor"/>
      </rPr>
      <t>.</t>
    </r>
  </si>
  <si>
    <r>
      <t xml:space="preserve">We assigned owners for each identified asset and documented these in </t>
    </r>
    <r>
      <rPr>
        <b/>
        <sz val="12"/>
        <color rgb="FF000000"/>
        <rFont val="Arial"/>
        <family val="2"/>
        <scheme val="minor"/>
      </rPr>
      <t>Asset_Ownership_Assignment_Register_v1.0.docx</t>
    </r>
    <r>
      <rPr>
        <sz val="12"/>
        <color rgb="FF000000"/>
        <rFont val="Arial"/>
        <family val="2"/>
        <scheme val="minor"/>
      </rPr>
      <t>.</t>
    </r>
  </si>
  <si>
    <r>
      <t xml:space="preserve">The team completed a full Business Impact Assessment to evaluate potential consequences of service compromise. See </t>
    </r>
    <r>
      <rPr>
        <b/>
        <sz val="12"/>
        <color rgb="FF000000"/>
        <rFont val="Arial"/>
        <family val="2"/>
        <scheme val="minor"/>
      </rPr>
      <t>Business_Impact_Assessment_PrivateBeta_v1.0.pdf</t>
    </r>
    <r>
      <rPr>
        <sz val="12"/>
        <color rgb="FF000000"/>
        <rFont val="Arial"/>
        <family val="2"/>
        <scheme val="minor"/>
      </rPr>
      <t>.</t>
    </r>
  </si>
  <si>
    <r>
      <t xml:space="preserve">We consulted business stakeholders during the impact assessment and documented their inputs in </t>
    </r>
    <r>
      <rPr>
        <b/>
        <sz val="12"/>
        <color rgb="FF000000"/>
        <rFont val="Arial"/>
        <family val="2"/>
        <scheme val="minor"/>
      </rPr>
      <t>BIA_Stakeholder_Workshop_Minutes.pdf</t>
    </r>
    <r>
      <rPr>
        <sz val="12"/>
        <color rgb="FF000000"/>
        <rFont val="Arial"/>
        <family val="2"/>
        <scheme val="minor"/>
      </rPr>
      <t>.</t>
    </r>
  </si>
  <si>
    <r>
      <t xml:space="preserve">We documented the full technical architecture of the service in </t>
    </r>
    <r>
      <rPr>
        <b/>
        <sz val="12"/>
        <color rgb="FF000000"/>
        <rFont val="Arial"/>
        <family val="2"/>
        <scheme val="minor"/>
      </rPr>
      <t>EndToEnd_Service_Architecture_PrivateBeta_v1.2.pdf</t>
    </r>
    <r>
      <rPr>
        <sz val="12"/>
        <color rgb="FF000000"/>
        <rFont val="Arial"/>
        <family val="2"/>
        <scheme val="minor"/>
      </rPr>
      <t>.</t>
    </r>
  </si>
  <si>
    <r>
      <t xml:space="preserve">We conducted threat modelling to identify possible attack vectors, recorded in </t>
    </r>
    <r>
      <rPr>
        <b/>
        <sz val="12"/>
        <color rgb="FF000000"/>
        <rFont val="Arial"/>
        <family val="2"/>
        <scheme val="minor"/>
      </rPr>
      <t>Threat_Modelling_Documentation_v1.0.drawio.pdf</t>
    </r>
    <r>
      <rPr>
        <sz val="12"/>
        <color rgb="FF000000"/>
        <rFont val="Arial"/>
        <family val="2"/>
        <scheme val="minor"/>
      </rPr>
      <t>.</t>
    </r>
  </si>
  <si>
    <r>
      <t xml:space="preserve">We identified relevant security controls to address known threats and documented these in </t>
    </r>
    <r>
      <rPr>
        <b/>
        <sz val="12"/>
        <color rgb="FF000000"/>
        <rFont val="Arial"/>
        <family val="2"/>
        <scheme val="minor"/>
      </rPr>
      <t>Security_Controls_Catalogue_v1.1.xlsx</t>
    </r>
    <r>
      <rPr>
        <sz val="12"/>
        <color rgb="FF000000"/>
        <rFont val="Arial"/>
        <family val="2"/>
        <scheme val="minor"/>
      </rPr>
      <t>.</t>
    </r>
  </si>
  <si>
    <r>
      <t xml:space="preserve">We highlighted controls capable of mitigating multiple threat scenarios. This is outlined in </t>
    </r>
    <r>
      <rPr>
        <b/>
        <sz val="12"/>
        <color rgb="FF000000"/>
        <rFont val="Arial"/>
        <family val="2"/>
        <scheme val="minor"/>
      </rPr>
      <t>Security_Control_Mapping_Table_v1.0.xlsx</t>
    </r>
    <r>
      <rPr>
        <sz val="12"/>
        <color rgb="FF000000"/>
        <rFont val="Arial"/>
        <family val="2"/>
        <scheme val="minor"/>
      </rPr>
      <t>.</t>
    </r>
  </si>
  <si>
    <r>
      <t xml:space="preserve">We conducted a security design review of our SaaS-based solution against NCSC’s Cloud Security Principles, OWASP SaaS Checklist and ISO/IEC 27017 cloud-specific controls. The review ensured that authentication, access control, data security and multitenancy risks were adequately addressed. The completed checklist and supporting materials are documented in </t>
    </r>
    <r>
      <rPr>
        <b/>
        <sz val="12"/>
        <color rgb="FF000000"/>
        <rFont val="Arial"/>
        <family val="2"/>
        <scheme val="minor"/>
      </rPr>
      <t>Security_Design_Review_SaaS_PrivateBeta_v1.0.pdf</t>
    </r>
    <r>
      <rPr>
        <sz val="12"/>
        <color rgb="FF000000"/>
        <rFont val="Arial"/>
        <family val="2"/>
        <scheme val="minor"/>
      </rPr>
      <t>.</t>
    </r>
  </si>
  <si>
    <r>
      <t xml:space="preserve">The risk scoring scales have been obtained from risk and complance and are aligned with corporate risk management policies. The model used is in </t>
    </r>
    <r>
      <rPr>
        <b/>
        <sz val="12"/>
        <color rgb="FF000000"/>
        <rFont val="Arial"/>
        <family val="2"/>
        <scheme val="minor"/>
      </rPr>
      <t>Risk_Assessment_Scoring_Model_v2.0.docx</t>
    </r>
    <r>
      <rPr>
        <sz val="12"/>
        <color rgb="FF000000"/>
        <rFont val="Arial"/>
        <family val="2"/>
        <scheme val="minor"/>
      </rPr>
      <t>.</t>
    </r>
  </si>
  <si>
    <r>
      <t xml:space="preserve">We use a methodology consistent with ISO27005 which is documented in </t>
    </r>
    <r>
      <rPr>
        <b/>
        <sz val="12"/>
        <color rgb="FF000000"/>
        <rFont val="Arial"/>
        <family val="2"/>
        <scheme val="minor"/>
      </rPr>
      <t>Security_Risk_Assessment_Methodology_v1.0.pdf</t>
    </r>
    <r>
      <rPr>
        <sz val="12"/>
        <color rgb="FF000000"/>
        <rFont val="Arial"/>
        <family val="2"/>
        <scheme val="minor"/>
      </rPr>
      <t>.</t>
    </r>
  </si>
  <si>
    <t>We validated the relevance and accuracy of threat intelligence and business impact sources with input from our assurance team. The threat assessment is dated Jan 2025 and business impact reference table was refreshed in Dec 2024.</t>
  </si>
  <si>
    <r>
      <t xml:space="preserve">We maintain an up-to-date risk register for the service, which is available in </t>
    </r>
    <r>
      <rPr>
        <b/>
        <sz val="12"/>
        <color rgb="FF000000"/>
        <rFont val="Arial"/>
        <family val="2"/>
        <scheme val="minor"/>
      </rPr>
      <t>PrivateBeta_Risk_Register_v1.2.xlsx</t>
    </r>
    <r>
      <rPr>
        <sz val="12"/>
        <color rgb="FF000000"/>
        <rFont val="Arial"/>
        <family val="2"/>
        <scheme val="minor"/>
      </rPr>
      <t>.</t>
    </r>
  </si>
  <si>
    <r>
      <t xml:space="preserve">We agreed on the security control frameworks with the security function and recorded this in </t>
    </r>
    <r>
      <rPr>
        <b/>
        <sz val="12"/>
        <color rgb="FF000000"/>
        <rFont val="Arial"/>
        <family val="2"/>
        <scheme val="minor"/>
      </rPr>
      <t>Security_Framework_Agreement_Notes_v1.0.pdf</t>
    </r>
    <r>
      <rPr>
        <sz val="12"/>
        <color rgb="FF000000"/>
        <rFont val="Arial"/>
        <family val="2"/>
        <scheme val="minor"/>
      </rPr>
      <t>.</t>
    </r>
  </si>
  <si>
    <r>
      <t>We created a bespoke security control set, aligned to the service needs. Refer to</t>
    </r>
    <r>
      <rPr>
        <b/>
        <sz val="12"/>
        <color rgb="FF000000"/>
        <rFont val="Arial"/>
        <family val="2"/>
        <scheme val="minor"/>
      </rPr>
      <t xml:space="preserve"> Service_Specific_Security_Controls_Set_v1.0.xlsx</t>
    </r>
    <r>
      <rPr>
        <sz val="12"/>
        <color rgb="FF000000"/>
        <rFont val="Arial"/>
        <family val="2"/>
        <scheme val="minor"/>
      </rPr>
      <t>.</t>
    </r>
  </si>
  <si>
    <r>
      <t xml:space="preserve">We addressed all risks exceeding our appetite and documented treatment actions in </t>
    </r>
    <r>
      <rPr>
        <b/>
        <sz val="12"/>
        <color rgb="FF000000"/>
        <rFont val="Arial"/>
        <family val="2"/>
        <scheme val="minor"/>
      </rPr>
      <t>Risk_Treatment_Log_PrivateBeta_v1.1.xlsx</t>
    </r>
    <r>
      <rPr>
        <sz val="12"/>
        <color rgb="FF000000"/>
        <rFont val="Arial"/>
        <family val="2"/>
        <scheme val="minor"/>
      </rPr>
      <t>.</t>
    </r>
  </si>
  <si>
    <r>
      <t xml:space="preserve">We produced a risk treatment plan detailing how high-priority risks will be managed. See </t>
    </r>
    <r>
      <rPr>
        <b/>
        <sz val="12"/>
        <color rgb="FF000000"/>
        <rFont val="Arial"/>
        <family val="2"/>
        <scheme val="minor"/>
      </rPr>
      <t>Risk_Treatment_Plan_v1.0.docx</t>
    </r>
    <r>
      <rPr>
        <sz val="12"/>
        <color rgb="FF000000"/>
        <rFont val="Arial"/>
        <family val="2"/>
        <scheme val="minor"/>
      </rPr>
      <t>.</t>
    </r>
  </si>
  <si>
    <r>
      <t xml:space="preserve">Our control selection was based on identified threats, risks, and potential exposure, outlined in </t>
    </r>
    <r>
      <rPr>
        <b/>
        <sz val="12"/>
        <color rgb="FF000000"/>
        <rFont val="Arial"/>
        <family val="2"/>
        <scheme val="minor"/>
      </rPr>
      <t>Security_Control_Selection_Rationale_v1.0.pdf</t>
    </r>
    <r>
      <rPr>
        <sz val="12"/>
        <color rgb="FF000000"/>
        <rFont val="Arial"/>
        <family val="2"/>
        <scheme val="minor"/>
      </rPr>
      <t>.</t>
    </r>
  </si>
  <si>
    <r>
      <t xml:space="preserve">We documented the chosen controls in a central register. See </t>
    </r>
    <r>
      <rPr>
        <b/>
        <sz val="12"/>
        <color rgb="FF000000"/>
        <rFont val="Arial"/>
        <family val="2"/>
        <scheme val="minor"/>
      </rPr>
      <t>Selected_Security_Controls_Repository.xlsx</t>
    </r>
    <r>
      <rPr>
        <sz val="12"/>
        <color rgb="FF000000"/>
        <rFont val="Arial"/>
        <family val="2"/>
        <scheme val="minor"/>
      </rPr>
      <t>.</t>
    </r>
  </si>
  <si>
    <r>
      <t xml:space="preserve">We tested all implemented controls and confirmed their effectiveness, recorded in </t>
    </r>
    <r>
      <rPr>
        <b/>
        <sz val="12"/>
        <color rgb="FF000000"/>
        <rFont val="Arial"/>
        <family val="2"/>
        <scheme val="minor"/>
      </rPr>
      <t>Security_Control_Test_Results_PrivateBeta_v1.0.docx</t>
    </r>
    <r>
      <rPr>
        <sz val="12"/>
        <color rgb="FF000000"/>
        <rFont val="Arial"/>
        <family val="2"/>
        <scheme val="minor"/>
      </rPr>
      <t>.</t>
    </r>
  </si>
  <si>
    <r>
      <t xml:space="preserve">Residual risks were escalated and formally signed off by the service owners. Evidence is in </t>
    </r>
    <r>
      <rPr>
        <b/>
        <sz val="12"/>
        <color rgb="FF000000"/>
        <rFont val="Arial"/>
        <family val="2"/>
        <scheme val="minor"/>
      </rPr>
      <t>Residual_Risk_SignOff_Log_v1.0.xlsx</t>
    </r>
    <r>
      <rPr>
        <sz val="12"/>
        <color rgb="FF000000"/>
        <rFont val="Arial"/>
        <family val="2"/>
        <scheme val="minor"/>
      </rPr>
      <t>.</t>
    </r>
  </si>
  <si>
    <r>
      <t xml:space="preserve">We established a clear policy for classifying and prioritising vulnerabilities, outlined in </t>
    </r>
    <r>
      <rPr>
        <b/>
        <sz val="12"/>
        <color rgb="FF000000"/>
        <rFont val="Arial"/>
        <family val="2"/>
        <scheme val="minor"/>
      </rPr>
      <t>Vulnerability_Management_Strategy_v1.0.pdf</t>
    </r>
    <r>
      <rPr>
        <sz val="12"/>
        <color rgb="FF000000"/>
        <rFont val="Arial"/>
        <family val="2"/>
        <scheme val="minor"/>
      </rPr>
      <t>.</t>
    </r>
  </si>
  <si>
    <r>
      <t xml:space="preserve">We documented our approach to detecting and responding to new vulnerabilities in </t>
    </r>
    <r>
      <rPr>
        <b/>
        <sz val="12"/>
        <color rgb="FF000000"/>
        <rFont val="Arial"/>
        <family val="2"/>
        <scheme val="minor"/>
      </rPr>
      <t>Security_Vulnerability_Response_Process_v1.1.docx</t>
    </r>
    <r>
      <rPr>
        <sz val="12"/>
        <color rgb="FF000000"/>
        <rFont val="Arial"/>
        <family val="2"/>
        <scheme val="minor"/>
      </rPr>
      <t>.</t>
    </r>
  </si>
  <si>
    <r>
      <t xml:space="preserve">We followed our secure software development lifecycle, as outlined in </t>
    </r>
    <r>
      <rPr>
        <b/>
        <sz val="12"/>
        <color rgb="FF000000"/>
        <rFont val="Arial"/>
        <family val="2"/>
        <scheme val="minor"/>
      </rPr>
      <t>Secure_Software_Development_Lifecycle_Policy_v1.0.pdf</t>
    </r>
    <r>
      <rPr>
        <sz val="12"/>
        <color rgb="FF000000"/>
        <rFont val="Arial"/>
        <family val="2"/>
        <scheme val="minor"/>
      </rPr>
      <t>.</t>
    </r>
  </si>
  <si>
    <r>
      <t xml:space="preserve">We performed regular peer code reviews, with logs maintained in </t>
    </r>
    <r>
      <rPr>
        <b/>
        <sz val="12"/>
        <color rgb="FF000000"/>
        <rFont val="Arial"/>
        <family val="2"/>
        <scheme val="minor"/>
      </rPr>
      <t>Code_Review_Log_Jan_to_May_2025.xlsx</t>
    </r>
    <r>
      <rPr>
        <sz val="12"/>
        <color rgb="FF000000"/>
        <rFont val="Arial"/>
        <family val="2"/>
        <scheme val="minor"/>
      </rPr>
      <t>.</t>
    </r>
  </si>
  <si>
    <r>
      <t xml:space="preserve">We used both SAST and DAST tools to test our code. Results are summarised in </t>
    </r>
    <r>
      <rPr>
        <b/>
        <sz val="12"/>
        <color rgb="FF000000"/>
        <rFont val="Arial"/>
        <family val="2"/>
        <scheme val="minor"/>
      </rPr>
      <t>Code_Testing_Reports_Q1_2025_SAST_DAST.pdf</t>
    </r>
    <r>
      <rPr>
        <sz val="12"/>
        <color rgb="FF000000"/>
        <rFont val="Arial"/>
        <family val="2"/>
        <scheme val="minor"/>
      </rPr>
      <t>.</t>
    </r>
  </si>
  <si>
    <r>
      <t xml:space="preserve">We developed a penetration test plan with clearly defined scope and schedule. See </t>
    </r>
    <r>
      <rPr>
        <b/>
        <sz val="12"/>
        <color rgb="FF000000"/>
        <rFont val="Arial"/>
        <family val="2"/>
        <scheme val="minor"/>
      </rPr>
      <t>Penetration_Test_Plan_PrivateBeta_v1.0.pdf</t>
    </r>
    <r>
      <rPr>
        <sz val="12"/>
        <color rgb="FF000000"/>
        <rFont val="Arial"/>
        <family val="2"/>
        <scheme val="minor"/>
      </rPr>
      <t>.</t>
    </r>
  </si>
  <si>
    <r>
      <t xml:space="preserve">We created a logging policy that defines which security events should be captured. See </t>
    </r>
    <r>
      <rPr>
        <b/>
        <sz val="12"/>
        <color rgb="FF000000"/>
        <rFont val="Arial"/>
        <family val="2"/>
        <scheme val="minor"/>
      </rPr>
      <t>Security_Event_Logging_Guidance_v1.0.docx</t>
    </r>
    <r>
      <rPr>
        <sz val="12"/>
        <color rgb="FF000000"/>
        <rFont val="Arial"/>
        <family val="2"/>
        <scheme val="minor"/>
      </rPr>
      <t>.</t>
    </r>
  </si>
  <si>
    <r>
      <t xml:space="preserve">We identified and procured the required logging and alerting tools, detailed in </t>
    </r>
    <r>
      <rPr>
        <b/>
        <sz val="12"/>
        <color rgb="FF000000"/>
        <rFont val="Arial"/>
        <family val="2"/>
        <scheme val="minor"/>
      </rPr>
      <t>Log_Analysis_Tools_Selection_Document_v1.0.xlsx</t>
    </r>
    <r>
      <rPr>
        <sz val="12"/>
        <color rgb="FF000000"/>
        <rFont val="Arial"/>
        <family val="2"/>
        <scheme val="minor"/>
      </rPr>
      <t>.</t>
    </r>
  </si>
  <si>
    <r>
      <t xml:space="preserve">We outlined our process for monitoring logs and acting on alerts in </t>
    </r>
    <r>
      <rPr>
        <b/>
        <sz val="12"/>
        <color rgb="FF000000"/>
        <rFont val="Arial"/>
        <family val="2"/>
        <scheme val="minor"/>
      </rPr>
      <t>Log_Monitoring_SOP_v1.1.docx</t>
    </r>
    <r>
      <rPr>
        <sz val="12"/>
        <color rgb="FF000000"/>
        <rFont val="Arial"/>
        <family val="2"/>
        <scheme val="minor"/>
      </rPr>
      <t>.</t>
    </r>
  </si>
  <si>
    <t>Not applicable. No service changes have occurred that impact security during private beta.</t>
  </si>
  <si>
    <t>Not applicable. The threat model has not changed due to lack of major updates.</t>
  </si>
  <si>
    <t>Not applicable. There have been no change-related risk assessments to date.</t>
  </si>
  <si>
    <t>Not applicable. No escalations were necessary as risk levels remained within tolerance.</t>
  </si>
  <si>
    <t>Not applicable. No service components are being retired during this delivery phase.</t>
  </si>
  <si>
    <t>Not applicable. Retirement planning is not yet in scope.</t>
  </si>
  <si>
    <t>Not applicable. No formal service closeout has taken place at this stage.</t>
  </si>
  <si>
    <t>Yes</t>
  </si>
  <si>
    <t>No</t>
  </si>
  <si>
    <t>N/A</t>
  </si>
  <si>
    <t>The service owner is NAME. They have accepted accountability and are actively engaged in governance.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</si>
</sst>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809]dd\ mmmm\ yyyy"/>
    <numFmt numFmtId="165" formatCode="0.0"/>
    <numFmt numFmtId="166" formatCode="[$-809]dd\ mmmm\ yyyy;@"/>
  </numFmts>
  <fonts count="56">
    <font>
      <sz val="10"/>
      <color rgb="FF000000"/>
      <name val="Arial"/>
      <scheme val="minor"/>
    </font>
    <font>
      <sz val="12"/>
      <color theme="1"/>
      <name val="Arial"/>
      <family val="2"/>
      <scheme val="minor"/>
    </font>
    <font>
      <sz val="12"/>
      <color theme="1"/>
      <name val="Arial"/>
      <family val="2"/>
      <scheme val="minor"/>
    </font>
    <font>
      <sz val="12"/>
      <color theme="1"/>
      <name val="Arial"/>
      <family val="2"/>
      <scheme val="minor"/>
    </font>
    <font>
      <sz val="12"/>
      <color theme="1"/>
      <name val="Arial"/>
      <family val="2"/>
      <scheme val="minor"/>
    </font>
    <font>
      <u/>
      <sz val="12"/>
      <color rgb="FF0000FF"/>
      <name val="Arial"/>
      <family val="2"/>
    </font>
    <font>
      <sz val="12"/>
      <color rgb="FFFFFFFF"/>
      <name val="Arial"/>
      <family val="2"/>
      <scheme val="minor"/>
    </font>
    <font>
      <u/>
      <sz val="12"/>
      <color rgb="FF0000FF"/>
      <name val="Arial"/>
      <family val="2"/>
    </font>
    <font>
      <sz val="12"/>
      <color theme="1"/>
      <name val="Arial"/>
      <family val="2"/>
      <scheme val="minor"/>
    </font>
    <font>
      <b/>
      <sz val="12"/>
      <color rgb="FFFFFFFF"/>
      <name val="Arial"/>
      <family val="2"/>
      <scheme val="minor"/>
    </font>
    <font>
      <b/>
      <sz val="13"/>
      <color rgb="FFFFFFFF"/>
      <name val="Arial"/>
      <family val="2"/>
      <scheme val="minor"/>
    </font>
    <font>
      <u/>
      <sz val="12"/>
      <color rgb="FF0000FF"/>
      <name val="Arial"/>
      <family val="2"/>
    </font>
    <font>
      <b/>
      <sz val="12"/>
      <color theme="1"/>
      <name val="Arial"/>
      <family val="2"/>
      <scheme val="minor"/>
    </font>
    <font>
      <b/>
      <sz val="12"/>
      <color rgb="FF000000"/>
      <name val="Arial"/>
      <family val="2"/>
      <scheme val="minor"/>
    </font>
    <font>
      <sz val="12"/>
      <color rgb="FF000000"/>
      <name val="Arial"/>
      <family val="2"/>
      <scheme val="minor"/>
    </font>
    <font>
      <sz val="11"/>
      <color theme="1"/>
      <name val="Arial"/>
      <family val="2"/>
      <scheme val="minor"/>
    </font>
    <font>
      <b/>
      <sz val="13"/>
      <color theme="0"/>
      <name val="Arial"/>
      <family val="2"/>
      <scheme val="minor"/>
    </font>
    <font>
      <sz val="13"/>
      <color theme="1"/>
      <name val="Arial"/>
      <family val="2"/>
      <scheme val="minor"/>
    </font>
    <font>
      <b/>
      <sz val="13"/>
      <color theme="1"/>
      <name val="Arial"/>
      <family val="2"/>
    </font>
    <font>
      <b/>
      <sz val="13"/>
      <color rgb="FFFFFFFF"/>
      <name val="Arial"/>
      <family val="2"/>
    </font>
    <font>
      <sz val="13"/>
      <color theme="1"/>
      <name val="Arial"/>
      <family val="2"/>
    </font>
    <font>
      <sz val="10"/>
      <color theme="1"/>
      <name val="Arial"/>
      <family val="2"/>
      <scheme val="minor"/>
    </font>
    <font>
      <sz val="13"/>
      <color rgb="FFFFFFFF"/>
      <name val="Arial"/>
      <family val="2"/>
      <scheme val="minor"/>
    </font>
    <font>
      <sz val="12"/>
      <color rgb="FF000000"/>
      <name val="Arial"/>
      <family val="2"/>
    </font>
    <font>
      <sz val="11"/>
      <color rgb="FF000000"/>
      <name val="Arial"/>
      <family val="2"/>
      <scheme val="minor"/>
    </font>
    <font>
      <sz val="12"/>
      <color theme="1"/>
      <name val="Arial"/>
      <family val="2"/>
    </font>
    <font>
      <sz val="11"/>
      <color rgb="FFFFFFFF"/>
      <name val="Arial"/>
      <family val="2"/>
      <scheme val="minor"/>
    </font>
    <font>
      <sz val="11"/>
      <color theme="0"/>
      <name val="Arial"/>
      <family val="2"/>
      <scheme val="minor"/>
    </font>
    <font>
      <sz val="10"/>
      <color theme="1"/>
      <name val="Arial"/>
      <family val="2"/>
      <scheme val="minor"/>
    </font>
    <font>
      <b/>
      <sz val="12"/>
      <color rgb="FF0000FF"/>
      <name val="Arial"/>
      <family val="2"/>
      <scheme val="minor"/>
    </font>
    <font>
      <b/>
      <sz val="13"/>
      <color theme="1"/>
      <name val="Arial"/>
      <family val="2"/>
      <scheme val="minor"/>
    </font>
    <font>
      <b/>
      <sz val="12"/>
      <color rgb="FF000000"/>
      <name val="Arial"/>
      <family val="2"/>
    </font>
    <font>
      <b/>
      <sz val="11"/>
      <color rgb="FFFFFFFF"/>
      <name val="Arial"/>
      <family val="2"/>
      <scheme val="minor"/>
    </font>
    <font>
      <sz val="10"/>
      <color theme="0"/>
      <name val="Arial"/>
      <family val="2"/>
      <scheme val="minor"/>
    </font>
    <font>
      <u/>
      <sz val="12"/>
      <color rgb="FF000000"/>
      <name val="Arial"/>
      <family val="2"/>
    </font>
    <font>
      <u/>
      <sz val="12"/>
      <color rgb="FF0000FF"/>
      <name val="Arial"/>
      <family val="2"/>
    </font>
    <font>
      <b/>
      <sz val="11"/>
      <color rgb="FF0000FF"/>
      <name val="Arial"/>
      <family val="2"/>
      <scheme val="minor"/>
    </font>
    <font>
      <u/>
      <sz val="12"/>
      <color rgb="FF000000"/>
      <name val="Arial"/>
      <family val="2"/>
    </font>
    <font>
      <u/>
      <sz val="12"/>
      <color rgb="FF000000"/>
      <name val="Arial"/>
      <family val="2"/>
    </font>
    <font>
      <b/>
      <sz val="10"/>
      <color rgb="FFFFFFFF"/>
      <name val="Arial"/>
      <family val="2"/>
      <scheme val="minor"/>
    </font>
    <font>
      <u/>
      <sz val="12"/>
      <color rgb="FF0000FF"/>
      <name val="Arial"/>
      <family val="2"/>
    </font>
    <font>
      <b/>
      <sz val="10"/>
      <color theme="1"/>
      <name val="Arial"/>
      <family val="2"/>
      <scheme val="minor"/>
    </font>
    <font>
      <sz val="12"/>
      <name val="Arial"/>
      <family val="2"/>
    </font>
    <font>
      <u/>
      <sz val="12"/>
      <color rgb="FF1155CC"/>
      <name val="Arial"/>
      <family val="2"/>
    </font>
    <font>
      <b/>
      <sz val="12"/>
      <color theme="0"/>
      <name val="Arial"/>
      <family val="2"/>
      <scheme val="minor"/>
    </font>
    <font>
      <sz val="12"/>
      <color theme="0"/>
      <name val="Arial"/>
      <family val="2"/>
      <scheme val="minor"/>
    </font>
    <font>
      <b/>
      <sz val="14"/>
      <color rgb="FFFFFFFF"/>
      <name val="Arial"/>
      <family val="2"/>
      <scheme val="minor"/>
    </font>
    <font>
      <sz val="12"/>
      <color rgb="FF000000"/>
      <name val="Arial"/>
      <family val="34"/>
    </font>
    <font>
      <sz val="12"/>
      <color rgb="FF000000"/>
      <name val="+mn-lt"/>
      <charset val="1"/>
    </font>
    <font>
      <u/>
      <sz val="12"/>
      <color rgb="FF0000FF"/>
      <name val="Arial"/>
      <family val="2"/>
      <scheme val="minor"/>
    </font>
    <font>
      <u/>
      <sz val="10"/>
      <color theme="10"/>
      <name val="Arial"/>
      <family val="2"/>
      <scheme val="minor"/>
    </font>
    <font>
      <u/>
      <sz val="12"/>
      <color rgb="FF0A0BFF"/>
      <name val="Arial"/>
      <family val="2"/>
      <scheme val="minor"/>
    </font>
    <font>
      <sz val="14"/>
      <color rgb="FFFFFFFF"/>
      <name val="Arial"/>
      <family val="2"/>
      <scheme val="minor"/>
    </font>
    <font>
      <sz val="14"/>
      <color theme="0"/>
      <name val="Arial"/>
      <family val="2"/>
      <scheme val="minor"/>
    </font>
    <font>
      <sz val="10"/>
      <color rgb="FF000000"/>
      <name val="Arial"/>
      <family val="2"/>
      <scheme val="minor"/>
    </font>
    <font>
      <u/>
      <sz val="12"/>
      <color rgb="FF1155CC"/>
      <name val="Arial"/>
      <family val="2"/>
      <scheme val="minor"/>
    </font>
  </fonts>
  <fills count="14">
    <fill>
      <patternFill patternType="none"/>
    </fill>
    <fill>
      <patternFill patternType="gray125"/>
    </fill>
    <fill>
      <patternFill patternType="solid">
        <fgColor rgb="FF000000"/>
        <bgColor rgb="FF000000"/>
      </patternFill>
    </fill>
    <fill>
      <patternFill patternType="solid">
        <fgColor rgb="FFF3F3F3"/>
        <bgColor rgb="FFF3F3F3"/>
      </patternFill>
    </fill>
    <fill>
      <patternFill patternType="solid">
        <fgColor rgb="FF2256AA"/>
        <bgColor rgb="FF2256AA"/>
      </patternFill>
    </fill>
    <fill>
      <patternFill patternType="solid">
        <fgColor rgb="FFFFFFFF"/>
        <bgColor rgb="FFFFFFFF"/>
      </patternFill>
    </fill>
    <fill>
      <patternFill patternType="solid">
        <fgColor rgb="FFFFF0C8"/>
        <bgColor rgb="FFFFF0C8"/>
      </patternFill>
    </fill>
    <fill>
      <patternFill patternType="solid">
        <fgColor rgb="FFFFF2CC"/>
        <bgColor rgb="FFFFF2CC"/>
      </patternFill>
    </fill>
    <fill>
      <patternFill patternType="solid">
        <fgColor rgb="FFCCCCCC"/>
        <bgColor rgb="FFCCCCCC"/>
      </patternFill>
    </fill>
    <fill>
      <patternFill patternType="solid">
        <fgColor rgb="FF333F4F"/>
        <bgColor rgb="FF333F4F"/>
      </patternFill>
    </fill>
    <fill>
      <patternFill patternType="solid">
        <fgColor theme="0"/>
        <bgColor theme="0"/>
      </patternFill>
    </fill>
    <fill>
      <patternFill patternType="solid">
        <fgColor rgb="FF003078"/>
        <bgColor rgb="FF003078"/>
      </patternFill>
    </fill>
    <fill>
      <patternFill patternType="solid">
        <fgColor rgb="FF2256AA"/>
        <bgColor indexed="64"/>
      </patternFill>
    </fill>
    <fill>
      <patternFill patternType="solid">
        <fgColor theme="6" tint="0.79998168889431442"/>
        <bgColor indexed="64"/>
      </patternFill>
    </fill>
  </fills>
  <borders count="26">
    <border>
      <left/>
      <right/>
      <top/>
      <bottom/>
      <diagonal/>
    </border>
    <border>
      <left/>
      <right/>
      <top/>
      <bottom style="thin">
        <color rgb="FF000000"/>
      </bottom>
      <diagonal/>
    </border>
    <border>
      <left/>
      <right style="thin">
        <color rgb="FF000000"/>
      </right>
      <top/>
      <bottom/>
      <diagonal/>
    </border>
    <border>
      <left style="thin">
        <color rgb="FF000000"/>
      </left>
      <right/>
      <top style="thin">
        <color rgb="FF000000"/>
      </top>
      <bottom/>
      <diagonal/>
    </border>
    <border>
      <left/>
      <right/>
      <top/>
      <bottom/>
      <diagonal/>
    </border>
    <border>
      <left style="thin">
        <color rgb="FF000000"/>
      </left>
      <right style="thin">
        <color rgb="FF000000"/>
      </right>
      <top style="thin">
        <color rgb="FF000000"/>
      </top>
      <bottom style="thin">
        <color rgb="FF000000"/>
      </bottom>
      <diagonal/>
    </border>
    <border>
      <left/>
      <right/>
      <top/>
      <bottom/>
      <diagonal/>
    </border>
    <border>
      <left/>
      <right/>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style="thin">
        <color rgb="FF000000"/>
      </left>
      <right/>
      <top/>
      <bottom style="thin">
        <color rgb="FF000000"/>
      </bottom>
      <diagonal/>
    </border>
    <border>
      <left/>
      <right style="thin">
        <color rgb="FF000000"/>
      </right>
      <top style="thin">
        <color rgb="FF000000"/>
      </top>
      <bottom/>
      <diagonal/>
    </border>
    <border>
      <left style="thin">
        <color rgb="FF000000"/>
      </left>
      <right/>
      <top/>
      <bottom/>
      <diagonal/>
    </border>
    <border>
      <left style="thin">
        <color rgb="FF000000"/>
      </left>
      <right style="thin">
        <color indexed="64"/>
      </right>
      <top style="thin">
        <color rgb="FF000000"/>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style="thin">
        <color indexed="64"/>
      </right>
      <top/>
      <bottom style="thin">
        <color rgb="FF000000"/>
      </bottom>
      <diagonal/>
    </border>
    <border>
      <left style="thin">
        <color theme="0"/>
      </left>
      <right style="thin">
        <color theme="0"/>
      </right>
      <top style="thin">
        <color theme="0"/>
      </top>
      <bottom style="thin">
        <color theme="0"/>
      </bottom>
      <diagonal/>
    </border>
  </borders>
  <cellStyleXfs count="2">
    <xf numFmtId="0" fontId="0" fillId="0" borderId="0"/>
    <xf numFmtId="0" fontId="50" fillId="0" borderId="0" applyNumberFormat="0" applyFill="0" applyBorder="0" applyAlignment="0" applyProtection="0"/>
  </cellStyleXfs>
  <cellXfs count="188">
    <xf numFmtId="0" fontId="0" fillId="0" borderId="0" xfId="0"/>
    <xf numFmtId="0" fontId="16" fillId="3" borderId="0" xfId="0" applyFont="1" applyFill="1" applyAlignment="1">
      <alignment horizontal="left" vertical="center"/>
    </xf>
    <xf numFmtId="0" fontId="17" fillId="0" borderId="0" xfId="0" applyFont="1" applyAlignment="1">
      <alignment horizontal="left" vertical="center"/>
    </xf>
    <xf numFmtId="165" fontId="39" fillId="11" borderId="0" xfId="0" applyNumberFormat="1" applyFont="1" applyFill="1" applyAlignment="1">
      <alignment horizontal="center" vertical="center" wrapText="1"/>
    </xf>
    <xf numFmtId="4" fontId="28" fillId="8" borderId="5" xfId="0" applyNumberFormat="1" applyFont="1" applyFill="1" applyBorder="1" applyAlignment="1">
      <alignment horizontal="center" vertical="center"/>
    </xf>
    <xf numFmtId="4" fontId="28" fillId="10" borderId="5" xfId="0" applyNumberFormat="1" applyFont="1" applyFill="1" applyBorder="1" applyAlignment="1">
      <alignment horizontal="center" vertical="center"/>
    </xf>
    <xf numFmtId="4" fontId="28" fillId="0" borderId="5" xfId="0" applyNumberFormat="1" applyFont="1" applyBorder="1" applyAlignment="1">
      <alignment horizontal="center" vertical="center"/>
    </xf>
    <xf numFmtId="4" fontId="41" fillId="10" borderId="5" xfId="0" applyNumberFormat="1" applyFont="1" applyFill="1" applyBorder="1" applyAlignment="1">
      <alignment horizontal="center" vertical="center"/>
    </xf>
    <xf numFmtId="4" fontId="41" fillId="4" borderId="0" xfId="0" applyNumberFormat="1" applyFont="1" applyFill="1" applyAlignment="1">
      <alignment horizontal="center" vertical="center"/>
    </xf>
    <xf numFmtId="0" fontId="21" fillId="3" borderId="7" xfId="0" applyFont="1" applyFill="1" applyBorder="1"/>
    <xf numFmtId="0" fontId="0" fillId="0" borderId="7" xfId="0" applyBorder="1"/>
    <xf numFmtId="165" fontId="6" fillId="4" borderId="7" xfId="0" applyNumberFormat="1" applyFont="1" applyFill="1" applyBorder="1" applyAlignment="1" applyProtection="1">
      <alignment horizontal="left" vertical="center" wrapText="1"/>
      <protection locked="0"/>
    </xf>
    <xf numFmtId="0" fontId="8" fillId="0" borderId="12" xfId="0" applyFont="1" applyBorder="1" applyAlignment="1" applyProtection="1">
      <alignment horizontal="left" vertical="center"/>
      <protection locked="0"/>
    </xf>
    <xf numFmtId="0" fontId="40" fillId="0" borderId="5" xfId="0" applyFont="1" applyBorder="1" applyAlignment="1" applyProtection="1">
      <alignment horizontal="left" vertical="center"/>
      <protection locked="0"/>
    </xf>
    <xf numFmtId="0" fontId="8" fillId="0" borderId="7" xfId="0" applyFont="1" applyBorder="1" applyAlignment="1" applyProtection="1">
      <alignment horizontal="left" vertical="center"/>
      <protection locked="0"/>
    </xf>
    <xf numFmtId="0" fontId="6" fillId="4" borderId="7" xfId="0" applyFont="1" applyFill="1" applyBorder="1" applyAlignment="1" applyProtection="1">
      <alignment horizontal="left" vertical="center" wrapText="1"/>
      <protection locked="0"/>
    </xf>
    <xf numFmtId="0" fontId="45" fillId="4" borderId="7" xfId="0" applyFont="1" applyFill="1" applyBorder="1" applyAlignment="1" applyProtection="1">
      <alignment horizontal="left" vertical="center"/>
      <protection locked="0"/>
    </xf>
    <xf numFmtId="0" fontId="4" fillId="3" borderId="7" xfId="0" applyFont="1" applyFill="1" applyBorder="1" applyAlignment="1" applyProtection="1">
      <alignment wrapText="1"/>
      <protection locked="0"/>
    </xf>
    <xf numFmtId="3" fontId="8" fillId="0" borderId="5" xfId="0" applyNumberFormat="1" applyFont="1" applyBorder="1" applyAlignment="1">
      <alignment horizontal="right" vertical="center"/>
    </xf>
    <xf numFmtId="4" fontId="8" fillId="0" borderId="5" xfId="0" applyNumberFormat="1" applyFont="1" applyBorder="1" applyAlignment="1">
      <alignment horizontal="right" vertical="center"/>
    </xf>
    <xf numFmtId="4" fontId="12" fillId="0" borderId="5" xfId="0" applyNumberFormat="1" applyFont="1" applyBorder="1" applyAlignment="1">
      <alignment horizontal="right" vertical="center"/>
    </xf>
    <xf numFmtId="4" fontId="44" fillId="4" borderId="7" xfId="0" applyNumberFormat="1" applyFont="1" applyFill="1" applyBorder="1" applyAlignment="1">
      <alignment horizontal="center" vertical="center"/>
    </xf>
    <xf numFmtId="0" fontId="22" fillId="4" borderId="20" xfId="0" applyFont="1" applyFill="1" applyBorder="1" applyAlignment="1" applyProtection="1">
      <alignment horizontal="left" vertical="center" wrapText="1"/>
      <protection locked="0"/>
    </xf>
    <xf numFmtId="0" fontId="22" fillId="4" borderId="20" xfId="0" applyFont="1" applyFill="1" applyBorder="1" applyAlignment="1" applyProtection="1">
      <alignment horizontal="left" vertical="center"/>
      <protection locked="0"/>
    </xf>
    <xf numFmtId="0" fontId="23" fillId="7" borderId="17" xfId="0" applyFont="1" applyFill="1" applyBorder="1" applyAlignment="1" applyProtection="1">
      <alignment horizontal="left" vertical="center"/>
      <protection locked="0"/>
    </xf>
    <xf numFmtId="0" fontId="14" fillId="7" borderId="11" xfId="0" applyFont="1" applyFill="1" applyBorder="1" applyAlignment="1" applyProtection="1">
      <alignment horizontal="left" vertical="center"/>
      <protection locked="0"/>
    </xf>
    <xf numFmtId="0" fontId="13" fillId="7" borderId="11" xfId="0" applyFont="1" applyFill="1" applyBorder="1" applyAlignment="1" applyProtection="1">
      <alignment horizontal="left" vertical="center"/>
      <protection locked="0"/>
    </xf>
    <xf numFmtId="0" fontId="14" fillId="7" borderId="1" xfId="0" applyFont="1" applyFill="1" applyBorder="1" applyAlignment="1" applyProtection="1">
      <alignment horizontal="left" vertical="center" wrapText="1"/>
      <protection locked="0"/>
    </xf>
    <xf numFmtId="0" fontId="8" fillId="0" borderId="5" xfId="0" applyFont="1" applyBorder="1" applyAlignment="1" applyProtection="1">
      <alignment horizontal="left" vertical="center" wrapText="1"/>
      <protection locked="0"/>
    </xf>
    <xf numFmtId="0" fontId="25" fillId="0" borderId="5" xfId="0" applyFont="1" applyBorder="1" applyAlignment="1" applyProtection="1">
      <alignment vertical="center" wrapText="1"/>
      <protection locked="0"/>
    </xf>
    <xf numFmtId="0" fontId="8" fillId="10" borderId="5" xfId="0" applyFont="1" applyFill="1" applyBorder="1" applyAlignment="1" applyProtection="1">
      <alignment horizontal="left" vertical="center" wrapText="1"/>
      <protection locked="0"/>
    </xf>
    <xf numFmtId="0" fontId="8" fillId="0" borderId="8" xfId="0" applyFont="1" applyBorder="1" applyAlignment="1" applyProtection="1">
      <alignment horizontal="left" vertical="center" wrapText="1"/>
      <protection locked="0"/>
    </xf>
    <xf numFmtId="0" fontId="8" fillId="0" borderId="14" xfId="0" applyFont="1" applyBorder="1" applyAlignment="1" applyProtection="1">
      <alignment horizontal="left" vertical="center" wrapText="1"/>
      <protection locked="0"/>
    </xf>
    <xf numFmtId="0" fontId="23" fillId="7" borderId="10" xfId="0" applyFont="1" applyFill="1" applyBorder="1" applyAlignment="1" applyProtection="1">
      <alignment horizontal="left" vertical="center"/>
      <protection locked="0"/>
    </xf>
    <xf numFmtId="0" fontId="14" fillId="7" borderId="12" xfId="0" applyFont="1" applyFill="1" applyBorder="1" applyAlignment="1" applyProtection="1">
      <alignment horizontal="left" vertical="center" wrapText="1"/>
      <protection locked="0"/>
    </xf>
    <xf numFmtId="0" fontId="8" fillId="0" borderId="9" xfId="0" applyFont="1" applyBorder="1" applyAlignment="1" applyProtection="1">
      <alignment horizontal="left" vertical="center" wrapText="1"/>
      <protection locked="0"/>
    </xf>
    <xf numFmtId="0" fontId="37" fillId="7" borderId="11" xfId="0" applyFont="1" applyFill="1" applyBorder="1" applyAlignment="1" applyProtection="1">
      <alignment horizontal="left" vertical="center"/>
      <protection locked="0"/>
    </xf>
    <xf numFmtId="0" fontId="14" fillId="7" borderId="11" xfId="0" applyFont="1" applyFill="1" applyBorder="1" applyAlignment="1" applyProtection="1">
      <alignment horizontal="left" vertical="center" wrapText="1"/>
      <protection locked="0"/>
    </xf>
    <xf numFmtId="0" fontId="25" fillId="0" borderId="8" xfId="0" applyFont="1" applyBorder="1" applyAlignment="1" applyProtection="1">
      <alignment vertical="center" wrapText="1"/>
      <protection locked="0"/>
    </xf>
    <xf numFmtId="0" fontId="34" fillId="7" borderId="16" xfId="0" applyFont="1" applyFill="1" applyBorder="1" applyAlignment="1" applyProtection="1">
      <alignment horizontal="left" vertical="center"/>
      <protection locked="0"/>
    </xf>
    <xf numFmtId="0" fontId="14" fillId="7" borderId="10" xfId="0" applyFont="1" applyFill="1" applyBorder="1" applyAlignment="1" applyProtection="1">
      <alignment horizontal="left" vertical="center" wrapText="1"/>
      <protection locked="0"/>
    </xf>
    <xf numFmtId="0" fontId="25" fillId="0" borderId="14" xfId="0" applyFont="1" applyBorder="1" applyAlignment="1" applyProtection="1">
      <alignment vertical="center" wrapText="1"/>
      <protection locked="0"/>
    </xf>
    <xf numFmtId="0" fontId="38" fillId="7" borderId="18" xfId="0" applyFont="1" applyFill="1" applyBorder="1" applyAlignment="1" applyProtection="1">
      <alignment horizontal="left" vertical="center"/>
      <protection locked="0"/>
    </xf>
    <xf numFmtId="0" fontId="6" fillId="4" borderId="0" xfId="0" applyFont="1" applyFill="1" applyAlignment="1" applyProtection="1">
      <alignment horizontal="left" vertical="center" wrapText="1"/>
      <protection locked="0"/>
    </xf>
    <xf numFmtId="0" fontId="27" fillId="4" borderId="0" xfId="0" applyFont="1" applyFill="1" applyAlignment="1" applyProtection="1">
      <alignment horizontal="left" vertical="center" wrapText="1"/>
      <protection locked="0"/>
    </xf>
    <xf numFmtId="0" fontId="21" fillId="0" borderId="0" xfId="0" applyFont="1" applyAlignment="1" applyProtection="1">
      <alignment vertical="top" wrapText="1"/>
      <protection locked="0"/>
    </xf>
    <xf numFmtId="0" fontId="21" fillId="0" borderId="0" xfId="0" applyFont="1" applyAlignment="1" applyProtection="1">
      <alignment horizontal="center" vertical="top"/>
      <protection locked="0"/>
    </xf>
    <xf numFmtId="0" fontId="29" fillId="0" borderId="0" xfId="0" applyFont="1" applyAlignment="1" applyProtection="1">
      <alignment horizontal="right" vertical="top" wrapText="1"/>
      <protection locked="0"/>
    </xf>
    <xf numFmtId="0" fontId="14" fillId="7" borderId="17" xfId="0" applyFont="1" applyFill="1" applyBorder="1" applyAlignment="1" applyProtection="1">
      <alignment horizontal="left" vertical="center" wrapText="1"/>
      <protection locked="0"/>
    </xf>
    <xf numFmtId="0" fontId="4" fillId="3" borderId="0" xfId="0" applyFont="1" applyFill="1" applyAlignment="1" applyProtection="1">
      <alignment horizontal="left" vertical="center" wrapText="1"/>
      <protection locked="0"/>
    </xf>
    <xf numFmtId="0" fontId="22" fillId="4" borderId="7" xfId="0" applyFont="1" applyFill="1" applyBorder="1" applyAlignment="1" applyProtection="1">
      <alignment horizontal="left" vertical="center" wrapText="1"/>
      <protection locked="0"/>
    </xf>
    <xf numFmtId="0" fontId="23" fillId="7" borderId="11" xfId="0" applyFont="1" applyFill="1" applyBorder="1" applyAlignment="1" applyProtection="1">
      <alignment horizontal="left" vertical="center"/>
      <protection locked="0"/>
    </xf>
    <xf numFmtId="0" fontId="8" fillId="0" borderId="12" xfId="0" applyFont="1" applyBorder="1" applyAlignment="1" applyProtection="1">
      <alignment horizontal="left" vertical="center" wrapText="1"/>
      <protection locked="0"/>
    </xf>
    <xf numFmtId="0" fontId="8" fillId="10" borderId="16" xfId="0" applyFont="1" applyFill="1" applyBorder="1" applyAlignment="1" applyProtection="1">
      <alignment horizontal="left" vertical="center" wrapText="1"/>
      <protection locked="0"/>
    </xf>
    <xf numFmtId="0" fontId="25" fillId="0" borderId="16" xfId="0" applyFont="1" applyBorder="1" applyAlignment="1" applyProtection="1">
      <alignment vertical="center" wrapText="1"/>
      <protection locked="0"/>
    </xf>
    <xf numFmtId="0" fontId="13" fillId="7" borderId="12" xfId="0" applyFont="1" applyFill="1" applyBorder="1" applyAlignment="1" applyProtection="1">
      <alignment horizontal="left" vertical="center"/>
      <protection locked="0"/>
    </xf>
    <xf numFmtId="0" fontId="34" fillId="7" borderId="13" xfId="0" applyFont="1" applyFill="1" applyBorder="1" applyAlignment="1" applyProtection="1">
      <alignment horizontal="left" vertical="center"/>
      <protection locked="0"/>
    </xf>
    <xf numFmtId="0" fontId="25" fillId="0" borderId="17" xfId="0" applyFont="1" applyBorder="1" applyAlignment="1" applyProtection="1">
      <alignment vertical="center" wrapText="1"/>
      <protection locked="0"/>
    </xf>
    <xf numFmtId="0" fontId="35" fillId="7" borderId="13" xfId="0" applyFont="1" applyFill="1" applyBorder="1" applyAlignment="1" applyProtection="1">
      <alignment horizontal="left" vertical="center"/>
      <protection locked="0"/>
    </xf>
    <xf numFmtId="0" fontId="8" fillId="7" borderId="17" xfId="0" applyFont="1" applyFill="1" applyBorder="1" applyAlignment="1" applyProtection="1">
      <alignment horizontal="left" vertical="center" wrapText="1"/>
      <protection locked="0"/>
    </xf>
    <xf numFmtId="0" fontId="8" fillId="7" borderId="11" xfId="0" applyFont="1" applyFill="1" applyBorder="1" applyAlignment="1" applyProtection="1">
      <alignment horizontal="left" vertical="center" wrapText="1"/>
      <protection locked="0"/>
    </xf>
    <xf numFmtId="0" fontId="14" fillId="7" borderId="5" xfId="0" applyFont="1" applyFill="1" applyBorder="1" applyAlignment="1" applyProtection="1">
      <alignment horizontal="left" vertical="center" wrapText="1"/>
      <protection locked="0"/>
    </xf>
    <xf numFmtId="0" fontId="8" fillId="10" borderId="15" xfId="0" applyFont="1" applyFill="1" applyBorder="1" applyAlignment="1" applyProtection="1">
      <alignment horizontal="left" vertical="center" wrapText="1"/>
      <protection locked="0"/>
    </xf>
    <xf numFmtId="0" fontId="27" fillId="4" borderId="7" xfId="0" applyFont="1" applyFill="1" applyBorder="1" applyAlignment="1" applyProtection="1">
      <alignment horizontal="left" vertical="center" wrapText="1"/>
      <protection locked="0"/>
    </xf>
    <xf numFmtId="0" fontId="16" fillId="3" borderId="0" xfId="0" applyFont="1" applyFill="1" applyAlignment="1" applyProtection="1">
      <alignment horizontal="left" vertical="center" wrapText="1"/>
      <protection locked="0"/>
    </xf>
    <xf numFmtId="0" fontId="0" fillId="0" borderId="0" xfId="0" applyProtection="1">
      <protection locked="0"/>
    </xf>
    <xf numFmtId="0" fontId="17" fillId="0" borderId="0" xfId="0" applyFont="1" applyAlignment="1" applyProtection="1">
      <alignment horizontal="left"/>
      <protection locked="0"/>
    </xf>
    <xf numFmtId="0" fontId="22" fillId="4" borderId="7" xfId="0" applyFont="1" applyFill="1" applyBorder="1" applyAlignment="1" applyProtection="1">
      <alignment horizontal="left" vertical="center"/>
      <protection locked="0"/>
    </xf>
    <xf numFmtId="0" fontId="23" fillId="7" borderId="18" xfId="0" applyFont="1" applyFill="1" applyBorder="1" applyAlignment="1" applyProtection="1">
      <alignment vertical="center"/>
      <protection locked="0"/>
    </xf>
    <xf numFmtId="0" fontId="31" fillId="7" borderId="1" xfId="0" applyFont="1" applyFill="1" applyBorder="1" applyAlignment="1" applyProtection="1">
      <alignment vertical="center"/>
      <protection locked="0"/>
    </xf>
    <xf numFmtId="0" fontId="8" fillId="10" borderId="8" xfId="0" applyFont="1" applyFill="1" applyBorder="1" applyAlignment="1" applyProtection="1">
      <alignment horizontal="left" vertical="center" wrapText="1"/>
      <protection locked="0"/>
    </xf>
    <xf numFmtId="0" fontId="8" fillId="10" borderId="9" xfId="0" applyFont="1" applyFill="1" applyBorder="1" applyAlignment="1" applyProtection="1">
      <alignment horizontal="left" vertical="center" wrapText="1"/>
      <protection locked="0"/>
    </xf>
    <xf numFmtId="0" fontId="23" fillId="7" borderId="17" xfId="0" applyFont="1" applyFill="1" applyBorder="1" applyAlignment="1" applyProtection="1">
      <alignment vertical="center"/>
      <protection locked="0"/>
    </xf>
    <xf numFmtId="0" fontId="31" fillId="7" borderId="11" xfId="0" applyFont="1" applyFill="1" applyBorder="1" applyAlignment="1" applyProtection="1">
      <alignment vertical="center"/>
      <protection locked="0"/>
    </xf>
    <xf numFmtId="0" fontId="31" fillId="7" borderId="11" xfId="0" applyFont="1" applyFill="1" applyBorder="1" applyAlignment="1" applyProtection="1">
      <alignment horizontal="left" vertical="center"/>
      <protection locked="0"/>
    </xf>
    <xf numFmtId="0" fontId="25" fillId="0" borderId="9" xfId="0" applyFont="1" applyBorder="1" applyAlignment="1" applyProtection="1">
      <alignment vertical="center" wrapText="1"/>
      <protection locked="0"/>
    </xf>
    <xf numFmtId="0" fontId="25" fillId="0" borderId="10" xfId="0" applyFont="1" applyBorder="1" applyAlignment="1" applyProtection="1">
      <alignment vertical="center" wrapText="1"/>
      <protection locked="0"/>
    </xf>
    <xf numFmtId="0" fontId="35" fillId="7" borderId="16" xfId="0" applyFont="1" applyFill="1" applyBorder="1" applyAlignment="1" applyProtection="1">
      <alignment horizontal="left" vertical="center"/>
      <protection locked="0"/>
    </xf>
    <xf numFmtId="0" fontId="8" fillId="7" borderId="5" xfId="0" applyFont="1" applyFill="1" applyBorder="1" applyAlignment="1" applyProtection="1">
      <alignment horizontal="left" vertical="center" wrapText="1"/>
      <protection locked="0"/>
    </xf>
    <xf numFmtId="0" fontId="21" fillId="0" borderId="7" xfId="0" applyFont="1" applyBorder="1" applyAlignment="1" applyProtection="1">
      <alignment vertical="top" wrapText="1"/>
      <protection locked="0"/>
    </xf>
    <xf numFmtId="0" fontId="21" fillId="0" borderId="7" xfId="0" applyFont="1" applyBorder="1" applyAlignment="1" applyProtection="1">
      <alignment horizontal="center" vertical="top"/>
      <protection locked="0"/>
    </xf>
    <xf numFmtId="0" fontId="29" fillId="0" borderId="7" xfId="0" applyFont="1" applyBorder="1" applyAlignment="1" applyProtection="1">
      <alignment horizontal="right" vertical="top" wrapText="1"/>
      <protection locked="0"/>
    </xf>
    <xf numFmtId="0" fontId="16" fillId="3" borderId="0" xfId="0" applyFont="1" applyFill="1" applyAlignment="1" applyProtection="1">
      <alignment horizontal="left" vertical="center"/>
      <protection locked="0"/>
    </xf>
    <xf numFmtId="0" fontId="18" fillId="0" borderId="5" xfId="0" applyFont="1" applyBorder="1" applyAlignment="1" applyProtection="1">
      <alignment horizontal="left" vertical="center" wrapText="1"/>
      <protection locked="0"/>
    </xf>
    <xf numFmtId="0" fontId="22" fillId="4" borderId="8" xfId="0" applyFont="1" applyFill="1" applyBorder="1" applyAlignment="1" applyProtection="1">
      <alignment vertical="center" wrapText="1"/>
      <protection locked="0"/>
    </xf>
    <xf numFmtId="0" fontId="22" fillId="4" borderId="8" xfId="0" applyFont="1" applyFill="1" applyBorder="1" applyAlignment="1" applyProtection="1">
      <alignment horizontal="left" vertical="center"/>
      <protection locked="0"/>
    </xf>
    <xf numFmtId="0" fontId="22" fillId="4" borderId="5" xfId="0" applyFont="1" applyFill="1" applyBorder="1" applyAlignment="1" applyProtection="1">
      <alignment horizontal="left" vertical="center"/>
      <protection locked="0"/>
    </xf>
    <xf numFmtId="0" fontId="13" fillId="7" borderId="11" xfId="0" applyFont="1" applyFill="1" applyBorder="1" applyAlignment="1" applyProtection="1">
      <alignment horizontal="left" vertical="center" wrapText="1"/>
      <protection locked="0"/>
    </xf>
    <xf numFmtId="0" fontId="25" fillId="0" borderId="13" xfId="0" applyFont="1" applyBorder="1" applyAlignment="1" applyProtection="1">
      <alignment horizontal="left" vertical="center" wrapText="1"/>
      <protection locked="0"/>
    </xf>
    <xf numFmtId="0" fontId="25" fillId="0" borderId="15" xfId="0" applyFont="1" applyBorder="1" applyAlignment="1" applyProtection="1">
      <alignment vertical="center" wrapText="1"/>
      <protection locked="0"/>
    </xf>
    <xf numFmtId="0" fontId="8" fillId="10" borderId="14" xfId="0" applyFont="1" applyFill="1" applyBorder="1" applyAlignment="1" applyProtection="1">
      <alignment horizontal="left" vertical="center" wrapText="1"/>
      <protection locked="0"/>
    </xf>
    <xf numFmtId="0" fontId="28" fillId="0" borderId="0" xfId="0" applyFont="1" applyAlignment="1" applyProtection="1">
      <alignment horizontal="left" vertical="top" wrapText="1"/>
      <protection locked="0"/>
    </xf>
    <xf numFmtId="0" fontId="21" fillId="0" borderId="0" xfId="0" applyFont="1" applyAlignment="1" applyProtection="1">
      <alignment horizontal="left" vertical="top" wrapText="1"/>
      <protection locked="0"/>
    </xf>
    <xf numFmtId="10" fontId="21" fillId="0" borderId="0" xfId="0" applyNumberFormat="1" applyFont="1" applyAlignment="1" applyProtection="1">
      <alignment horizontal="left" vertical="top" wrapText="1"/>
      <protection locked="0"/>
    </xf>
    <xf numFmtId="0" fontId="9" fillId="0" borderId="1" xfId="0" applyFont="1" applyBorder="1" applyAlignment="1" applyProtection="1">
      <alignment vertical="center"/>
      <protection locked="0"/>
    </xf>
    <xf numFmtId="0" fontId="0" fillId="0" borderId="0" xfId="0" applyAlignment="1" applyProtection="1">
      <alignment vertical="center"/>
      <protection locked="0"/>
    </xf>
    <xf numFmtId="0" fontId="46" fillId="4" borderId="1" xfId="0" applyFont="1" applyFill="1" applyBorder="1" applyAlignment="1" applyProtection="1">
      <alignment vertical="center"/>
      <protection locked="0"/>
    </xf>
    <xf numFmtId="0" fontId="9" fillId="4" borderId="1" xfId="0" applyFont="1" applyFill="1" applyBorder="1" applyAlignment="1" applyProtection="1">
      <alignment vertical="center"/>
      <protection locked="0"/>
    </xf>
    <xf numFmtId="0" fontId="11" fillId="5" borderId="0" xfId="0" applyFont="1" applyFill="1" applyAlignment="1" applyProtection="1">
      <alignment horizontal="left" vertical="center"/>
      <protection locked="0"/>
    </xf>
    <xf numFmtId="0" fontId="9" fillId="0" borderId="2" xfId="0" applyFont="1" applyBorder="1" applyAlignment="1" applyProtection="1">
      <alignment horizontal="center" vertical="center" wrapText="1"/>
      <protection locked="0"/>
    </xf>
    <xf numFmtId="0" fontId="10" fillId="2" borderId="7" xfId="0" applyFont="1" applyFill="1" applyBorder="1" applyAlignment="1" applyProtection="1">
      <alignment horizontal="left" vertical="center" wrapText="1"/>
      <protection locked="0"/>
    </xf>
    <xf numFmtId="0" fontId="0" fillId="0" borderId="4" xfId="0" applyBorder="1" applyAlignment="1" applyProtection="1">
      <alignment vertical="center"/>
      <protection locked="0"/>
    </xf>
    <xf numFmtId="0" fontId="12" fillId="6" borderId="12" xfId="0" applyFont="1" applyFill="1" applyBorder="1" applyAlignment="1" applyProtection="1">
      <alignment horizontal="left" vertical="center" wrapText="1"/>
      <protection locked="0"/>
    </xf>
    <xf numFmtId="0" fontId="10" fillId="2" borderId="0" xfId="0" applyFont="1" applyFill="1" applyAlignment="1" applyProtection="1">
      <alignment horizontal="left" vertical="center"/>
      <protection locked="0"/>
    </xf>
    <xf numFmtId="0" fontId="0" fillId="0" borderId="6" xfId="0" applyBorder="1" applyAlignment="1" applyProtection="1">
      <alignment vertical="center"/>
      <protection locked="0"/>
    </xf>
    <xf numFmtId="0" fontId="10" fillId="2" borderId="21" xfId="0" applyFont="1" applyFill="1" applyBorder="1" applyAlignment="1" applyProtection="1">
      <alignment horizontal="left" vertical="center" wrapText="1"/>
      <protection locked="0"/>
    </xf>
    <xf numFmtId="0" fontId="12" fillId="6" borderId="17" xfId="0" applyFont="1" applyFill="1" applyBorder="1" applyAlignment="1" applyProtection="1">
      <alignment horizontal="left" vertical="center" wrapText="1"/>
      <protection locked="0"/>
    </xf>
    <xf numFmtId="0" fontId="12" fillId="0" borderId="5" xfId="0" applyFont="1" applyBorder="1" applyAlignment="1" applyProtection="1">
      <alignment horizontal="left" vertical="center" wrapText="1"/>
      <protection locked="0"/>
    </xf>
    <xf numFmtId="0" fontId="12" fillId="6" borderId="19" xfId="0" applyFont="1" applyFill="1" applyBorder="1" applyAlignment="1" applyProtection="1">
      <alignment horizontal="left" vertical="center" wrapText="1"/>
      <protection locked="0"/>
    </xf>
    <xf numFmtId="164" fontId="8" fillId="0" borderId="14" xfId="0" applyNumberFormat="1" applyFont="1" applyBorder="1" applyAlignment="1" applyProtection="1">
      <alignment horizontal="left" vertical="center" wrapText="1"/>
      <protection locked="0"/>
    </xf>
    <xf numFmtId="0" fontId="12" fillId="6" borderId="3" xfId="0" applyFont="1" applyFill="1" applyBorder="1" applyAlignment="1" applyProtection="1">
      <alignment horizontal="left" vertical="center" wrapText="1"/>
      <protection locked="0"/>
    </xf>
    <xf numFmtId="0" fontId="5" fillId="0" borderId="23" xfId="0" applyFont="1" applyBorder="1" applyAlignment="1" applyProtection="1">
      <alignment vertical="center" wrapText="1"/>
      <protection locked="0"/>
    </xf>
    <xf numFmtId="0" fontId="7" fillId="0" borderId="23" xfId="0" applyFont="1" applyBorder="1" applyAlignment="1" applyProtection="1">
      <alignment vertical="center"/>
      <protection locked="0"/>
    </xf>
    <xf numFmtId="0" fontId="17" fillId="0" borderId="0" xfId="0" applyFont="1" applyAlignment="1" applyProtection="1">
      <alignment horizontal="left" vertical="center"/>
      <protection locked="0"/>
    </xf>
    <xf numFmtId="0" fontId="15" fillId="0" borderId="0" xfId="0" applyFont="1" applyAlignment="1" applyProtection="1">
      <alignment vertical="top" wrapText="1"/>
      <protection locked="0"/>
    </xf>
    <xf numFmtId="0" fontId="15" fillId="0" borderId="0" xfId="0" applyFont="1" applyAlignment="1" applyProtection="1">
      <alignment horizontal="center" vertical="top"/>
      <protection locked="0"/>
    </xf>
    <xf numFmtId="0" fontId="36" fillId="0" borderId="0" xfId="0" applyFont="1" applyAlignment="1" applyProtection="1">
      <alignment horizontal="right" vertical="top" wrapText="1"/>
      <protection locked="0"/>
    </xf>
    <xf numFmtId="0" fontId="13" fillId="7" borderId="5" xfId="0" applyFont="1" applyFill="1" applyBorder="1" applyAlignment="1">
      <alignment horizontal="left" vertical="center"/>
    </xf>
    <xf numFmtId="0" fontId="14" fillId="8" borderId="5" xfId="0" applyFont="1" applyFill="1" applyBorder="1" applyAlignment="1">
      <alignment horizontal="left" vertical="center"/>
    </xf>
    <xf numFmtId="0" fontId="13" fillId="7" borderId="14" xfId="0" applyFont="1" applyFill="1" applyBorder="1" applyAlignment="1">
      <alignment horizontal="left" vertical="center"/>
    </xf>
    <xf numFmtId="0" fontId="8" fillId="8" borderId="14" xfId="0" applyFont="1" applyFill="1" applyBorder="1" applyAlignment="1">
      <alignment horizontal="left" vertical="center"/>
    </xf>
    <xf numFmtId="0" fontId="17" fillId="0" borderId="0" xfId="0" applyFont="1" applyAlignment="1">
      <alignment horizontal="left"/>
    </xf>
    <xf numFmtId="0" fontId="21" fillId="0" borderId="0" xfId="0" applyFont="1" applyAlignment="1">
      <alignment horizontal="left" vertical="center"/>
    </xf>
    <xf numFmtId="2" fontId="22" fillId="4" borderId="0" xfId="0" applyNumberFormat="1" applyFont="1" applyFill="1" applyAlignment="1">
      <alignment vertical="center" wrapText="1"/>
    </xf>
    <xf numFmtId="2" fontId="24" fillId="7" borderId="0" xfId="0" applyNumberFormat="1" applyFont="1" applyFill="1" applyAlignment="1">
      <alignment horizontal="right" vertical="center"/>
    </xf>
    <xf numFmtId="2" fontId="15" fillId="0" borderId="0" xfId="0" applyNumberFormat="1" applyFont="1" applyAlignment="1">
      <alignment horizontal="right" vertical="center"/>
    </xf>
    <xf numFmtId="2" fontId="24" fillId="6" borderId="0" xfId="0" applyNumberFormat="1" applyFont="1" applyFill="1" applyAlignment="1">
      <alignment horizontal="right" vertical="center"/>
    </xf>
    <xf numFmtId="2" fontId="27" fillId="4" borderId="0" xfId="0" applyNumberFormat="1" applyFont="1" applyFill="1" applyAlignment="1">
      <alignment horizontal="right" vertical="center"/>
    </xf>
    <xf numFmtId="2" fontId="29" fillId="0" borderId="0" xfId="0" applyNumberFormat="1" applyFont="1" applyAlignment="1">
      <alignment horizontal="right" vertical="top"/>
    </xf>
    <xf numFmtId="0" fontId="19" fillId="9" borderId="5" xfId="0" applyFont="1" applyFill="1" applyBorder="1" applyAlignment="1">
      <alignment horizontal="left" vertical="center" wrapText="1"/>
    </xf>
    <xf numFmtId="0" fontId="17" fillId="0" borderId="7" xfId="0" applyFont="1" applyBorder="1" applyAlignment="1">
      <alignment horizontal="left" vertical="center" wrapText="1"/>
    </xf>
    <xf numFmtId="2" fontId="22" fillId="4" borderId="7" xfId="0" applyNumberFormat="1" applyFont="1" applyFill="1" applyBorder="1" applyAlignment="1">
      <alignment vertical="center" wrapText="1"/>
    </xf>
    <xf numFmtId="2" fontId="21" fillId="0" borderId="0" xfId="0" applyNumberFormat="1" applyFont="1" applyAlignment="1">
      <alignment horizontal="right"/>
    </xf>
    <xf numFmtId="2" fontId="33" fillId="2" borderId="0" xfId="0" applyNumberFormat="1" applyFont="1" applyFill="1" applyAlignment="1">
      <alignment horizontal="right" vertical="center"/>
    </xf>
    <xf numFmtId="2" fontId="33" fillId="4" borderId="0" xfId="0" applyNumberFormat="1" applyFont="1" applyFill="1" applyAlignment="1">
      <alignment horizontal="right" vertical="center"/>
    </xf>
    <xf numFmtId="2" fontId="29" fillId="0" borderId="7" xfId="0" applyNumberFormat="1" applyFont="1" applyBorder="1" applyAlignment="1">
      <alignment horizontal="right" vertical="top"/>
    </xf>
    <xf numFmtId="0" fontId="17" fillId="0" borderId="0" xfId="0" applyFont="1" applyAlignment="1">
      <alignment horizontal="right" vertical="center"/>
    </xf>
    <xf numFmtId="0" fontId="17" fillId="0" borderId="1" xfId="0" applyFont="1" applyBorder="1" applyAlignment="1">
      <alignment horizontal="left" vertical="center" wrapText="1"/>
    </xf>
    <xf numFmtId="2" fontId="22" fillId="4" borderId="7" xfId="0" applyNumberFormat="1" applyFont="1" applyFill="1" applyBorder="1" applyAlignment="1">
      <alignment horizontal="left" vertical="center" wrapText="1"/>
    </xf>
    <xf numFmtId="2" fontId="32" fillId="2" borderId="12" xfId="0" applyNumberFormat="1" applyFont="1" applyFill="1" applyBorder="1" applyAlignment="1">
      <alignment horizontal="right" vertical="center" wrapText="1"/>
    </xf>
    <xf numFmtId="2" fontId="15" fillId="0" borderId="12" xfId="0" applyNumberFormat="1" applyFont="1" applyBorder="1" applyAlignment="1">
      <alignment horizontal="right"/>
    </xf>
    <xf numFmtId="2" fontId="26" fillId="2" borderId="12" xfId="0" applyNumberFormat="1" applyFont="1" applyFill="1" applyBorder="1" applyAlignment="1">
      <alignment horizontal="right" vertical="center"/>
    </xf>
    <xf numFmtId="2" fontId="26" fillId="4" borderId="12" xfId="0" applyNumberFormat="1" applyFont="1" applyFill="1" applyBorder="1" applyAlignment="1">
      <alignment horizontal="right" vertical="center"/>
    </xf>
    <xf numFmtId="2" fontId="36" fillId="0" borderId="5" xfId="0" applyNumberFormat="1" applyFont="1" applyBorder="1" applyAlignment="1">
      <alignment horizontal="right" vertical="top"/>
    </xf>
    <xf numFmtId="0" fontId="19" fillId="9" borderId="5" xfId="0" applyFont="1" applyFill="1" applyBorder="1" applyAlignment="1">
      <alignment horizontal="left" vertical="center"/>
    </xf>
    <xf numFmtId="0" fontId="22" fillId="4" borderId="2" xfId="0" applyFont="1" applyFill="1" applyBorder="1" applyAlignment="1">
      <alignment horizontal="left" vertical="center" wrapText="1"/>
    </xf>
    <xf numFmtId="2" fontId="33" fillId="2" borderId="12" xfId="0" applyNumberFormat="1" applyFont="1" applyFill="1" applyBorder="1" applyAlignment="1">
      <alignment horizontal="right" vertical="center"/>
    </xf>
    <xf numFmtId="2" fontId="21" fillId="0" borderId="12" xfId="0" applyNumberFormat="1" applyFont="1" applyBorder="1" applyAlignment="1">
      <alignment horizontal="right"/>
    </xf>
    <xf numFmtId="2" fontId="33" fillId="4" borderId="12" xfId="0" applyNumberFormat="1" applyFont="1" applyFill="1" applyBorder="1" applyAlignment="1">
      <alignment horizontal="right" vertical="center"/>
    </xf>
    <xf numFmtId="2" fontId="29" fillId="0" borderId="5" xfId="0" applyNumberFormat="1" applyFont="1" applyBorder="1" applyAlignment="1">
      <alignment horizontal="right" vertical="top"/>
    </xf>
    <xf numFmtId="0" fontId="49" fillId="7" borderId="10" xfId="0" applyFont="1" applyFill="1" applyBorder="1" applyAlignment="1" applyProtection="1">
      <alignment horizontal="left" vertical="center"/>
      <protection locked="0"/>
    </xf>
    <xf numFmtId="0" fontId="49" fillId="7" borderId="11" xfId="0" applyFont="1" applyFill="1" applyBorder="1" applyAlignment="1" applyProtection="1">
      <alignment horizontal="left" vertical="center"/>
      <protection locked="0"/>
    </xf>
    <xf numFmtId="2" fontId="32" fillId="2" borderId="7" xfId="0" applyNumberFormat="1" applyFont="1" applyFill="1" applyBorder="1" applyAlignment="1">
      <alignment horizontal="right" vertical="center" wrapText="1"/>
    </xf>
    <xf numFmtId="0" fontId="14" fillId="7" borderId="24" xfId="0" applyFont="1" applyFill="1" applyBorder="1" applyAlignment="1" applyProtection="1">
      <alignment horizontal="left" vertical="center" wrapText="1"/>
      <protection locked="0"/>
    </xf>
    <xf numFmtId="0" fontId="34" fillId="7" borderId="11" xfId="0" applyFont="1" applyFill="1" applyBorder="1" applyAlignment="1" applyProtection="1">
      <alignment horizontal="left" vertical="center"/>
      <protection locked="0"/>
    </xf>
    <xf numFmtId="0" fontId="14" fillId="0" borderId="0" xfId="0" applyFont="1"/>
    <xf numFmtId="0" fontId="14" fillId="0" borderId="0" xfId="0" applyFont="1" applyAlignment="1">
      <alignment wrapText="1"/>
    </xf>
    <xf numFmtId="0" fontId="3" fillId="3" borderId="0" xfId="0" applyFont="1" applyFill="1" applyAlignment="1" applyProtection="1">
      <alignment horizontal="left" vertical="center" wrapText="1"/>
      <protection locked="0"/>
    </xf>
    <xf numFmtId="0" fontId="14" fillId="13" borderId="0" xfId="0" applyFont="1" applyFill="1" applyAlignment="1">
      <alignment wrapText="1"/>
    </xf>
    <xf numFmtId="0" fontId="2" fillId="3" borderId="1" xfId="0" applyFont="1" applyFill="1" applyBorder="1" applyAlignment="1" applyProtection="1">
      <alignment vertical="center" wrapText="1"/>
      <protection locked="0"/>
    </xf>
    <xf numFmtId="0" fontId="51" fillId="0" borderId="0" xfId="1" applyFont="1" applyFill="1" applyAlignment="1" applyProtection="1">
      <alignment vertical="center"/>
      <protection locked="0"/>
    </xf>
    <xf numFmtId="0" fontId="14" fillId="0" borderId="0" xfId="0" applyFont="1" applyAlignment="1">
      <alignment horizontal="left"/>
    </xf>
    <xf numFmtId="15" fontId="14" fillId="0" borderId="0" xfId="0" applyNumberFormat="1" applyFont="1" applyAlignment="1">
      <alignment horizontal="left"/>
    </xf>
    <xf numFmtId="0" fontId="52" fillId="2" borderId="23" xfId="0" applyFont="1" applyFill="1" applyBorder="1" applyAlignment="1" applyProtection="1">
      <alignment vertical="center"/>
      <protection locked="0"/>
    </xf>
    <xf numFmtId="0" fontId="53" fillId="12" borderId="0" xfId="0" applyFont="1" applyFill="1"/>
    <xf numFmtId="0" fontId="53" fillId="12" borderId="0" xfId="0" applyFont="1" applyFill="1" applyAlignment="1">
      <alignment wrapText="1"/>
    </xf>
    <xf numFmtId="0" fontId="52" fillId="4" borderId="20" xfId="0" applyFont="1" applyFill="1" applyBorder="1" applyAlignment="1" applyProtection="1">
      <alignment horizontal="left"/>
      <protection locked="0"/>
    </xf>
    <xf numFmtId="0" fontId="1" fillId="0" borderId="5" xfId="0" applyFont="1" applyBorder="1" applyAlignment="1" applyProtection="1">
      <alignment horizontal="left" vertical="center" wrapText="1"/>
      <protection locked="0"/>
    </xf>
    <xf numFmtId="0" fontId="1" fillId="0" borderId="14" xfId="0" applyFont="1" applyBorder="1" applyAlignment="1" applyProtection="1">
      <alignment horizontal="left" vertical="center" wrapText="1"/>
      <protection locked="0"/>
    </xf>
    <xf numFmtId="0" fontId="19" fillId="9" borderId="19" xfId="0" applyFont="1" applyFill="1" applyBorder="1" applyAlignment="1">
      <alignment horizontal="left" vertical="center" wrapText="1"/>
    </xf>
    <xf numFmtId="0" fontId="30" fillId="0" borderId="25" xfId="0" applyFont="1" applyBorder="1" applyAlignment="1" applyProtection="1">
      <alignment horizontal="left" vertical="center" wrapText="1"/>
      <protection locked="0"/>
    </xf>
    <xf numFmtId="21" fontId="14" fillId="0" borderId="5" xfId="0" applyNumberFormat="1" applyFont="1" applyBorder="1" applyAlignment="1" applyProtection="1">
      <alignment horizontal="left" vertical="center" wrapText="1"/>
      <protection locked="0"/>
    </xf>
    <xf numFmtId="0" fontId="14" fillId="0" borderId="5" xfId="0" applyFont="1" applyBorder="1" applyAlignment="1" applyProtection="1">
      <alignment horizontal="left" vertical="center" wrapText="1"/>
      <protection locked="0"/>
    </xf>
    <xf numFmtId="0" fontId="14" fillId="0" borderId="22" xfId="0" applyFont="1" applyBorder="1" applyAlignment="1" applyProtection="1">
      <alignment horizontal="left" vertical="center" wrapText="1"/>
      <protection locked="0"/>
    </xf>
    <xf numFmtId="166" fontId="14" fillId="0" borderId="5" xfId="0" applyNumberFormat="1" applyFont="1" applyBorder="1" applyAlignment="1" applyProtection="1">
      <alignment horizontal="left" vertical="center" wrapText="1"/>
      <protection locked="0"/>
    </xf>
    <xf numFmtId="2" fontId="14" fillId="0" borderId="1" xfId="0" applyNumberFormat="1" applyFont="1" applyBorder="1" applyAlignment="1" applyProtection="1">
      <alignment horizontal="left" vertical="center" wrapText="1"/>
      <protection locked="0"/>
    </xf>
    <xf numFmtId="2" fontId="14" fillId="5" borderId="1" xfId="0" applyNumberFormat="1" applyFont="1" applyFill="1" applyBorder="1" applyAlignment="1" applyProtection="1">
      <alignment horizontal="left" vertical="center" wrapText="1"/>
      <protection locked="0"/>
    </xf>
    <xf numFmtId="0" fontId="14" fillId="0" borderId="17" xfId="0" applyFont="1" applyBorder="1" applyAlignment="1" applyProtection="1">
      <alignment horizontal="left" vertical="center" wrapText="1"/>
      <protection locked="0"/>
    </xf>
    <xf numFmtId="0" fontId="54" fillId="0" borderId="17" xfId="0" applyFont="1" applyBorder="1" applyAlignment="1" applyProtection="1">
      <alignment horizontal="left" vertical="center" wrapText="1"/>
      <protection locked="0"/>
    </xf>
    <xf numFmtId="2" fontId="14" fillId="0" borderId="17" xfId="0" applyNumberFormat="1" applyFont="1" applyBorder="1" applyAlignment="1" applyProtection="1">
      <alignment horizontal="left" vertical="center" wrapText="1"/>
      <protection locked="0"/>
    </xf>
    <xf numFmtId="0" fontId="8" fillId="0" borderId="0" xfId="0" applyFont="1" applyAlignment="1" applyProtection="1">
      <alignment horizontal="left" vertical="center" wrapText="1"/>
      <protection locked="0"/>
    </xf>
    <xf numFmtId="0" fontId="0" fillId="0" borderId="0" xfId="0" applyProtection="1">
      <protection locked="0"/>
    </xf>
    <xf numFmtId="0" fontId="20" fillId="0" borderId="0" xfId="0" applyFont="1" applyAlignment="1">
      <alignment horizontal="left" vertical="center" wrapText="1"/>
    </xf>
    <xf numFmtId="0" fontId="0" fillId="0" borderId="0" xfId="0"/>
    <xf numFmtId="0" fontId="20" fillId="0" borderId="7" xfId="0" applyFont="1" applyBorder="1" applyAlignment="1">
      <alignment horizontal="left" vertical="center" wrapText="1"/>
    </xf>
    <xf numFmtId="0" fontId="0" fillId="0" borderId="7" xfId="0" applyBorder="1"/>
    <xf numFmtId="0" fontId="20" fillId="0" borderId="20" xfId="0" applyFont="1" applyBorder="1" applyAlignment="1">
      <alignment horizontal="left" vertical="center" wrapText="1"/>
    </xf>
    <xf numFmtId="166" fontId="14" fillId="0" borderId="22" xfId="0" applyNumberFormat="1" applyFont="1" applyBorder="1" applyAlignment="1" applyProtection="1">
      <alignment horizontal="left" vertical="center" wrapText="1"/>
      <protection locked="0"/>
    </xf>
  </cellXfs>
  <cellStyles count="2">
    <cellStyle name="Hyperlink" xfId="1" builtinId="8"/>
    <cellStyle name="Normal" xfId="0" builtinId="0"/>
  </cellStyles>
  <dxfs count="121">
    <dxf>
      <fill>
        <patternFill patternType="solid">
          <fgColor rgb="FFB7B7B7"/>
          <bgColor rgb="FFB7B7B7"/>
        </patternFill>
      </fill>
    </dxf>
    <dxf>
      <fill>
        <patternFill patternType="none"/>
      </fill>
    </dxf>
    <dxf>
      <font>
        <color rgb="FFFFFFFF"/>
      </font>
      <fill>
        <patternFill patternType="solid">
          <fgColor rgb="FF006636"/>
          <bgColor rgb="FF006636"/>
        </patternFill>
      </fill>
    </dxf>
    <dxf>
      <font>
        <color rgb="FFFFFFFF"/>
      </font>
      <fill>
        <patternFill patternType="solid">
          <fgColor rgb="FFA72916"/>
          <bgColor rgb="FFA72916"/>
        </patternFill>
      </fill>
    </dxf>
    <dxf>
      <fill>
        <patternFill patternType="solid">
          <fgColor rgb="FFFFDD00"/>
          <bgColor rgb="FFFFDD00"/>
        </patternFill>
      </fill>
    </dxf>
    <dxf>
      <font>
        <color theme="0"/>
      </font>
      <fill>
        <patternFill patternType="solid">
          <fgColor rgb="FF006636"/>
          <bgColor rgb="FF006636"/>
        </patternFill>
      </fill>
    </dxf>
    <dxf>
      <font>
        <color rgb="FF000000"/>
      </font>
      <fill>
        <patternFill patternType="solid">
          <fgColor rgb="FFF47738"/>
          <bgColor rgb="FFF47738"/>
        </patternFill>
      </fill>
    </dxf>
    <dxf>
      <font>
        <color theme="0"/>
      </font>
      <fill>
        <patternFill patternType="solid">
          <fgColor rgb="FFA72916"/>
          <bgColor rgb="FFA72916"/>
        </patternFill>
      </fill>
    </dxf>
    <dxf>
      <font>
        <color theme="0"/>
      </font>
      <fill>
        <patternFill patternType="solid">
          <fgColor rgb="FFA72916"/>
          <bgColor rgb="FFA72916"/>
        </patternFill>
      </fill>
    </dxf>
    <dxf>
      <font>
        <color theme="0"/>
      </font>
      <fill>
        <patternFill patternType="solid">
          <fgColor rgb="FF006636"/>
          <bgColor rgb="FF006636"/>
        </patternFill>
      </fill>
    </dxf>
    <dxf>
      <fill>
        <patternFill patternType="solid">
          <fgColor rgb="FFB7B7B7"/>
          <bgColor rgb="FFB7B7B7"/>
        </patternFill>
      </fill>
    </dxf>
    <dxf>
      <fill>
        <patternFill patternType="none"/>
      </fill>
    </dxf>
    <dxf>
      <font>
        <color rgb="FFFFFFFF"/>
      </font>
      <fill>
        <patternFill patternType="solid">
          <fgColor rgb="FF006636"/>
          <bgColor rgb="FF006636"/>
        </patternFill>
      </fill>
    </dxf>
    <dxf>
      <font>
        <color rgb="FFFFFFFF"/>
      </font>
      <fill>
        <patternFill patternType="solid">
          <fgColor rgb="FFA72916"/>
          <bgColor rgb="FFA72916"/>
        </patternFill>
      </fill>
    </dxf>
    <dxf>
      <fill>
        <patternFill patternType="solid">
          <fgColor rgb="FFFFDD00"/>
          <bgColor rgb="FFFFDD00"/>
        </patternFill>
      </fill>
    </dxf>
    <dxf>
      <font>
        <color theme="0"/>
      </font>
      <fill>
        <patternFill patternType="solid">
          <fgColor rgb="FF006636"/>
          <bgColor rgb="FF006636"/>
        </patternFill>
      </fill>
    </dxf>
    <dxf>
      <font>
        <color rgb="FF000000"/>
      </font>
      <fill>
        <patternFill patternType="solid">
          <fgColor rgb="FFF47738"/>
          <bgColor rgb="FFF47738"/>
        </patternFill>
      </fill>
    </dxf>
    <dxf>
      <font>
        <color theme="0"/>
      </font>
      <fill>
        <patternFill patternType="solid">
          <fgColor rgb="FFA72916"/>
          <bgColor rgb="FFA72916"/>
        </patternFill>
      </fill>
    </dxf>
    <dxf>
      <font>
        <color theme="0"/>
      </font>
      <fill>
        <patternFill patternType="solid">
          <fgColor rgb="FFA72916"/>
          <bgColor rgb="FFA72916"/>
        </patternFill>
      </fill>
    </dxf>
    <dxf>
      <font>
        <color theme="0"/>
      </font>
      <fill>
        <patternFill patternType="solid">
          <fgColor rgb="FF006636"/>
          <bgColor rgb="FF006636"/>
        </patternFill>
      </fill>
    </dxf>
    <dxf>
      <fill>
        <patternFill patternType="solid">
          <fgColor rgb="FFB7B7B7"/>
          <bgColor rgb="FFB7B7B7"/>
        </patternFill>
      </fill>
    </dxf>
    <dxf>
      <fill>
        <patternFill patternType="none"/>
      </fill>
    </dxf>
    <dxf>
      <font>
        <color rgb="FFFFFFFF"/>
      </font>
      <fill>
        <patternFill patternType="solid">
          <fgColor rgb="FF006636"/>
          <bgColor rgb="FF006636"/>
        </patternFill>
      </fill>
    </dxf>
    <dxf>
      <font>
        <color rgb="FFFFFFFF"/>
      </font>
      <fill>
        <patternFill patternType="solid">
          <fgColor rgb="FFA72916"/>
          <bgColor rgb="FFA72916"/>
        </patternFill>
      </fill>
    </dxf>
    <dxf>
      <fill>
        <patternFill patternType="solid">
          <fgColor rgb="FFFFDD00"/>
          <bgColor rgb="FFFFDD00"/>
        </patternFill>
      </fill>
    </dxf>
    <dxf>
      <font>
        <color theme="0"/>
      </font>
      <fill>
        <patternFill patternType="solid">
          <fgColor rgb="FF006636"/>
          <bgColor rgb="FF006636"/>
        </patternFill>
      </fill>
    </dxf>
    <dxf>
      <font>
        <color rgb="FF000000"/>
      </font>
      <fill>
        <patternFill patternType="solid">
          <fgColor theme="5"/>
          <bgColor theme="5"/>
        </patternFill>
      </fill>
    </dxf>
    <dxf>
      <font>
        <color theme="0"/>
      </font>
      <fill>
        <patternFill patternType="solid">
          <fgColor rgb="FFA72916"/>
          <bgColor rgb="FFA72916"/>
        </patternFill>
      </fill>
    </dxf>
    <dxf>
      <font>
        <color theme="0"/>
      </font>
      <fill>
        <patternFill patternType="solid">
          <fgColor rgb="FFA72916"/>
          <bgColor rgb="FFA72916"/>
        </patternFill>
      </fill>
    </dxf>
    <dxf>
      <font>
        <color theme="0"/>
      </font>
      <fill>
        <patternFill patternType="solid">
          <fgColor rgb="FF006636"/>
          <bgColor rgb="FF006636"/>
        </patternFill>
      </fill>
    </dxf>
    <dxf>
      <fill>
        <patternFill patternType="solid">
          <fgColor rgb="FFB7B7B7"/>
          <bgColor rgb="FFB7B7B7"/>
        </patternFill>
      </fill>
    </dxf>
    <dxf>
      <fill>
        <patternFill patternType="none"/>
      </fill>
    </dxf>
    <dxf>
      <font>
        <color rgb="FFFFFFFF"/>
      </font>
      <fill>
        <patternFill patternType="solid">
          <fgColor rgb="FF006636"/>
          <bgColor rgb="FF006636"/>
        </patternFill>
      </fill>
    </dxf>
    <dxf>
      <font>
        <color rgb="FF000000"/>
      </font>
      <fill>
        <patternFill patternType="solid">
          <fgColor rgb="FFF47738"/>
          <bgColor rgb="FFF47738"/>
        </patternFill>
      </fill>
    </dxf>
    <dxf>
      <font>
        <color rgb="FFFFFFFF"/>
      </font>
      <fill>
        <patternFill patternType="solid">
          <fgColor rgb="FFA72916"/>
          <bgColor rgb="FFA72916"/>
        </patternFill>
      </fill>
    </dxf>
    <dxf>
      <fill>
        <patternFill patternType="solid">
          <fgColor rgb="FFFFDD00"/>
          <bgColor rgb="FFFFDD00"/>
        </patternFill>
      </fill>
    </dxf>
    <dxf>
      <font>
        <color theme="0"/>
      </font>
      <fill>
        <patternFill patternType="solid">
          <fgColor rgb="FF006636"/>
          <bgColor rgb="FF006636"/>
        </patternFill>
      </fill>
    </dxf>
    <dxf>
      <font>
        <color rgb="FF000000"/>
      </font>
      <fill>
        <patternFill patternType="solid">
          <fgColor theme="5"/>
          <bgColor theme="5"/>
        </patternFill>
      </fill>
    </dxf>
    <dxf>
      <font>
        <color theme="0"/>
      </font>
      <fill>
        <patternFill patternType="solid">
          <fgColor rgb="FFA72916"/>
          <bgColor rgb="FFA72916"/>
        </patternFill>
      </fill>
    </dxf>
    <dxf>
      <font>
        <color theme="0"/>
      </font>
      <fill>
        <patternFill>
          <bgColor rgb="FFA72916"/>
        </patternFill>
      </fill>
    </dxf>
    <dxf>
      <font>
        <color theme="0"/>
      </font>
      <fill>
        <patternFill patternType="solid">
          <fgColor rgb="FF006636"/>
          <bgColor rgb="FF006636"/>
        </patternFill>
      </fill>
    </dxf>
    <dxf>
      <font>
        <color rgb="FFFFFFFF"/>
      </font>
      <fill>
        <patternFill patternType="solid">
          <fgColor rgb="FFA72916"/>
          <bgColor rgb="FFA72916"/>
        </patternFill>
      </fill>
    </dxf>
    <dxf>
      <fill>
        <patternFill patternType="solid">
          <fgColor rgb="FFFF9900"/>
          <bgColor rgb="FFFF9900"/>
        </patternFill>
      </fill>
    </dxf>
    <dxf>
      <fill>
        <patternFill patternType="solid">
          <fgColor rgb="FF93C47D"/>
          <bgColor rgb="FF93C47D"/>
        </patternFill>
      </fill>
    </dxf>
    <dxf>
      <font>
        <color rgb="FFFFFFFF"/>
      </font>
      <fill>
        <patternFill patternType="solid">
          <fgColor rgb="FF006636"/>
          <bgColor rgb="FF006636"/>
        </patternFill>
      </fill>
    </dxf>
    <dxf>
      <fill>
        <patternFill patternType="solid">
          <fgColor rgb="FFFF9900"/>
          <bgColor rgb="FFFF9900"/>
        </patternFill>
      </fill>
    </dxf>
    <dxf>
      <font>
        <color rgb="FFFFFFFF"/>
      </font>
      <fill>
        <patternFill patternType="solid">
          <fgColor rgb="FFA72916"/>
          <bgColor rgb="FFA72916"/>
        </patternFill>
      </fill>
    </dxf>
    <dxf>
      <protection locked="1" hidden="0"/>
    </dxf>
    <dxf>
      <font>
        <b val="0"/>
        <i val="0"/>
        <strike val="0"/>
        <condense val="0"/>
        <extend val="0"/>
        <outline val="0"/>
        <shadow val="0"/>
        <u val="none"/>
        <vertAlign val="baseline"/>
        <sz val="12"/>
        <color theme="1"/>
        <name val="Arial"/>
        <family val="2"/>
        <scheme val="minor"/>
      </font>
      <numFmt numFmtId="4" formatCode="#,##0.00"/>
      <fill>
        <patternFill patternType="solid">
          <fgColor rgb="FFCCCCCC"/>
          <bgColor rgb="FFCCCCCC"/>
        </patternFill>
      </fill>
      <alignment horizontal="right"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1" hidden="0"/>
    </dxf>
    <dxf>
      <font>
        <b val="0"/>
        <i val="0"/>
        <strike val="0"/>
        <condense val="0"/>
        <extend val="0"/>
        <outline val="0"/>
        <shadow val="0"/>
        <u val="none"/>
        <vertAlign val="baseline"/>
        <sz val="12"/>
        <color theme="1"/>
        <name val="Arial"/>
        <family val="2"/>
        <scheme val="minor"/>
      </font>
      <numFmt numFmtId="3" formatCode="#,##0"/>
      <alignment horizontal="right"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1" hidden="0"/>
    </dxf>
    <dxf>
      <font>
        <b val="0"/>
        <i val="0"/>
        <strike val="0"/>
        <condense val="0"/>
        <extend val="0"/>
        <outline val="0"/>
        <shadow val="0"/>
        <u val="none"/>
        <vertAlign val="baseline"/>
        <sz val="12"/>
        <color theme="1"/>
        <name val="Arial"/>
        <family val="2"/>
        <scheme val="minor"/>
      </font>
      <numFmt numFmtId="4" formatCode="#,##0.00"/>
      <fill>
        <patternFill patternType="solid">
          <fgColor rgb="FFCCCCCC"/>
          <bgColor rgb="FFCCCCCC"/>
        </patternFill>
      </fill>
      <alignment horizontal="right"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1" hidden="0"/>
    </dxf>
    <dxf>
      <font>
        <b val="0"/>
        <i val="0"/>
        <strike val="0"/>
        <condense val="0"/>
        <extend val="0"/>
        <outline val="0"/>
        <shadow val="0"/>
        <u val="none"/>
        <vertAlign val="baseline"/>
        <sz val="12"/>
        <color theme="1"/>
        <name val="Arial"/>
        <family val="2"/>
        <scheme val="minor"/>
      </font>
      <numFmt numFmtId="3" formatCode="#,##0"/>
      <alignment horizontal="right"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1" hidden="0"/>
    </dxf>
    <dxf>
      <font>
        <b val="0"/>
        <i val="0"/>
        <strike val="0"/>
        <condense val="0"/>
        <extend val="0"/>
        <outline val="0"/>
        <shadow val="0"/>
        <u val="none"/>
        <vertAlign val="baseline"/>
        <sz val="12"/>
        <color theme="1"/>
        <name val="Arial"/>
        <family val="2"/>
        <scheme val="minor"/>
      </font>
      <numFmt numFmtId="4" formatCode="#,##0.00"/>
      <fill>
        <patternFill patternType="solid">
          <fgColor rgb="FFD9D9D9"/>
          <bgColor rgb="FFD9D9D9"/>
        </patternFill>
      </fill>
      <alignment horizontal="right"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1" hidden="0"/>
    </dxf>
    <dxf>
      <font>
        <b val="0"/>
        <i val="0"/>
        <strike val="0"/>
        <condense val="0"/>
        <extend val="0"/>
        <outline val="0"/>
        <shadow val="0"/>
        <u val="none"/>
        <vertAlign val="baseline"/>
        <sz val="12"/>
        <color theme="1"/>
        <name val="Arial"/>
        <family val="2"/>
        <scheme val="minor"/>
      </font>
      <numFmt numFmtId="3" formatCode="#,##0"/>
      <fill>
        <patternFill patternType="solid">
          <fgColor theme="0"/>
          <bgColor theme="0"/>
        </patternFill>
      </fill>
      <alignment horizontal="right"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1" hidden="0"/>
    </dxf>
    <dxf>
      <font>
        <b val="0"/>
        <i val="0"/>
        <strike val="0"/>
        <condense val="0"/>
        <extend val="0"/>
        <outline val="0"/>
        <shadow val="0"/>
        <u/>
        <vertAlign val="baseline"/>
        <sz val="12"/>
        <color rgb="FF0000FF"/>
        <name val="Arial"/>
        <family val="2"/>
        <scheme val="none"/>
      </font>
      <alignment horizontal="left"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font>
        <b val="0"/>
        <i val="0"/>
        <strike val="0"/>
        <condense val="0"/>
        <extend val="0"/>
        <outline val="0"/>
        <shadow val="0"/>
        <u val="none"/>
        <vertAlign val="baseline"/>
        <sz val="12"/>
        <color theme="1"/>
        <name val="Arial"/>
        <family val="2"/>
        <scheme val="minor"/>
      </font>
      <alignment horizontal="left" vertical="center" textRotation="0" wrapText="0" indent="0" justifyLastLine="0" shrinkToFit="0" readingOrder="0"/>
      <border diagonalUp="0" diagonalDown="0">
        <left/>
        <right style="thin">
          <color rgb="FF000000"/>
        </right>
        <top style="thin">
          <color rgb="FF000000"/>
        </top>
        <bottom style="thin">
          <color rgb="FF000000"/>
        </bottom>
        <vertical/>
        <horizontal/>
      </border>
      <protection locked="0" hidden="0"/>
    </dxf>
    <dxf>
      <border diagonalUp="0" diagonalDown="0">
        <left/>
        <top style="thin">
          <color rgb="FF000000"/>
        </top>
        <bottom/>
      </border>
    </dxf>
    <dxf>
      <protection locked="0" hidden="0"/>
    </dxf>
    <dxf>
      <font>
        <b val="0"/>
        <i val="0"/>
        <strike val="0"/>
        <condense val="0"/>
        <extend val="0"/>
        <outline val="0"/>
        <shadow val="0"/>
        <u val="none"/>
        <vertAlign val="baseline"/>
        <sz val="12"/>
        <color rgb="FFFFFFFF"/>
        <name val="Arial"/>
        <family val="2"/>
        <scheme val="minor"/>
      </font>
      <numFmt numFmtId="165" formatCode="0.0"/>
      <fill>
        <patternFill patternType="solid">
          <fgColor rgb="FF2256AA"/>
          <bgColor rgb="FF2256AA"/>
        </patternFill>
      </fill>
      <alignment horizontal="left" vertical="center" textRotation="0" wrapText="1" indent="0" justifyLastLine="0" shrinkToFit="0" readingOrder="0"/>
      <protection locked="0" hidden="0"/>
    </dxf>
    <dxf>
      <font>
        <b val="0"/>
        <i val="0"/>
        <strike val="0"/>
        <condense val="0"/>
        <extend val="0"/>
        <outline val="0"/>
        <shadow val="0"/>
        <u val="none"/>
        <vertAlign val="baseline"/>
        <sz val="12"/>
        <color rgb="FF000000"/>
        <name val="Arial"/>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2"/>
        <color rgb="FF000000"/>
        <name val="Arial"/>
        <family val="2"/>
        <scheme val="minor"/>
      </font>
    </dxf>
    <dxf>
      <font>
        <b val="0"/>
        <i val="0"/>
        <strike val="0"/>
        <condense val="0"/>
        <extend val="0"/>
        <outline val="0"/>
        <shadow val="0"/>
        <u val="none"/>
        <vertAlign val="baseline"/>
        <sz val="12"/>
        <color rgb="FF000000"/>
        <name val="Arial"/>
        <family val="2"/>
        <scheme val="minor"/>
      </font>
    </dxf>
    <dxf>
      <font>
        <b val="0"/>
      </font>
    </dxf>
    <dxf>
      <font>
        <b val="0"/>
        <i val="0"/>
        <strike val="0"/>
        <condense val="0"/>
        <extend val="0"/>
        <outline val="0"/>
        <shadow val="0"/>
        <u val="none"/>
        <vertAlign val="baseline"/>
        <sz val="12"/>
        <color theme="1"/>
        <name val="Arial"/>
        <family val="2"/>
        <scheme val="minor"/>
      </font>
      <alignment horizontal="left"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font>
        <b val="0"/>
        <i val="0"/>
        <strike val="0"/>
        <condense val="0"/>
        <extend val="0"/>
        <outline val="0"/>
        <shadow val="0"/>
        <u val="none"/>
        <vertAlign val="baseline"/>
        <sz val="12"/>
        <color theme="1"/>
        <name val="Arial"/>
        <family val="2"/>
        <scheme val="minor"/>
      </font>
      <fill>
        <patternFill patternType="solid">
          <fgColor theme="0"/>
          <bgColor theme="0"/>
        </patternFill>
      </fill>
      <alignment horizontal="left"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protection locked="0" hidden="0"/>
    </dxf>
    <dxf>
      <font>
        <b val="0"/>
        <i val="0"/>
        <strike val="0"/>
        <condense val="0"/>
        <extend val="0"/>
        <outline val="0"/>
        <shadow val="0"/>
        <u val="none"/>
        <vertAlign val="baseline"/>
        <sz val="12"/>
        <color theme="1"/>
        <name val="Arial"/>
        <family val="2"/>
        <scheme val="minor"/>
      </font>
      <alignment horizontal="left"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border outline="0">
        <right style="thin">
          <color rgb="FF000000"/>
        </right>
      </border>
    </dxf>
    <dxf>
      <protection locked="0" hidden="0"/>
    </dxf>
    <dxf>
      <protection locked="0" hidden="0"/>
    </dxf>
    <dxf>
      <font>
        <b val="0"/>
        <i val="0"/>
        <strike val="0"/>
        <condense val="0"/>
        <extend val="0"/>
        <outline val="0"/>
        <shadow val="0"/>
        <u val="none"/>
        <vertAlign val="baseline"/>
        <sz val="12"/>
        <color theme="1"/>
        <name val="Arial"/>
        <family val="2"/>
        <scheme val="minor"/>
      </font>
      <alignment horizontal="left" vertical="center" textRotation="0" wrapText="1" indent="0" justifyLastLine="0" shrinkToFit="0" readingOrder="0"/>
      <border diagonalUp="0" diagonalDown="0">
        <left style="thin">
          <color rgb="FF000000"/>
        </left>
        <right/>
        <top style="thin">
          <color rgb="FF000000"/>
        </top>
        <bottom style="thin">
          <color rgb="FF000000"/>
        </bottom>
        <vertical/>
        <horizontal/>
      </border>
      <protection locked="0" hidden="0"/>
    </dxf>
    <dxf>
      <font>
        <b val="0"/>
        <i val="0"/>
        <strike val="0"/>
        <condense val="0"/>
        <extend val="0"/>
        <outline val="0"/>
        <shadow val="0"/>
        <u val="none"/>
        <vertAlign val="baseline"/>
        <sz val="12"/>
        <color theme="1"/>
        <name val="Arial"/>
        <family val="2"/>
        <scheme val="minor"/>
      </font>
      <fill>
        <patternFill patternType="solid">
          <fgColor theme="0"/>
          <bgColor theme="0"/>
        </patternFill>
      </fill>
      <alignment horizontal="left" vertical="center" textRotation="0" wrapText="1" indent="0" justifyLastLine="0" shrinkToFit="0" readingOrder="0"/>
      <border diagonalUp="0" diagonalDown="0">
        <left style="thin">
          <color rgb="FF000000"/>
        </left>
        <right style="thin">
          <color rgb="FF000000"/>
        </right>
        <top/>
        <bottom style="thin">
          <color rgb="FF000000"/>
        </bottom>
        <vertical/>
        <horizontal/>
      </border>
      <protection locked="0" hidden="0"/>
    </dxf>
    <dxf>
      <protection locked="0" hidden="0"/>
    </dxf>
    <dxf>
      <font>
        <b val="0"/>
        <i val="0"/>
        <strike val="0"/>
        <condense val="0"/>
        <extend val="0"/>
        <outline val="0"/>
        <shadow val="0"/>
        <u val="none"/>
        <vertAlign val="baseline"/>
        <sz val="12"/>
        <color theme="1"/>
        <name val="Arial"/>
        <family val="2"/>
        <scheme val="minor"/>
      </font>
      <alignment horizontal="left" vertical="center" textRotation="0" wrapText="1" indent="0" justifyLastLine="0" shrinkToFit="0" readingOrder="0"/>
      <border diagonalUp="0" diagonalDown="0">
        <left/>
        <right style="thin">
          <color rgb="FF000000"/>
        </right>
        <top style="thin">
          <color rgb="FF000000"/>
        </top>
        <bottom style="thin">
          <color rgb="FF000000"/>
        </bottom>
        <vertical/>
        <horizontal/>
      </border>
      <protection locked="0" hidden="0"/>
    </dxf>
    <dxf>
      <border diagonalUp="0" diagonalDown="0">
        <left style="thin">
          <color rgb="FF000000"/>
        </left>
        <right style="thin">
          <color rgb="FF000000"/>
        </right>
        <bottom/>
      </border>
    </dxf>
    <dxf>
      <protection locked="0" hidden="0"/>
    </dxf>
    <dxf>
      <protection locked="0" hidden="0"/>
    </dxf>
    <dxf>
      <font>
        <b val="0"/>
        <i val="0"/>
        <strike val="0"/>
        <condense val="0"/>
        <extend val="0"/>
        <outline val="0"/>
        <shadow val="0"/>
        <u val="none"/>
        <vertAlign val="baseline"/>
        <sz val="12"/>
        <color theme="1"/>
        <name val="Arial"/>
        <family val="2"/>
        <scheme val="minor"/>
      </font>
      <alignment horizontal="left"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font>
        <b val="0"/>
        <i val="0"/>
        <strike val="0"/>
        <condense val="0"/>
        <extend val="0"/>
        <outline val="0"/>
        <shadow val="0"/>
        <u val="none"/>
        <vertAlign val="baseline"/>
        <sz val="12"/>
        <color theme="1"/>
        <name val="Arial"/>
        <family val="2"/>
        <scheme val="minor"/>
      </font>
      <fill>
        <patternFill patternType="solid">
          <fgColor theme="0"/>
          <bgColor theme="0"/>
        </patternFill>
      </fill>
      <alignment horizontal="left" vertical="center" textRotation="0" wrapText="1" indent="0" justifyLastLine="0" shrinkToFit="0" readingOrder="0"/>
      <border diagonalUp="0" diagonalDown="0">
        <left style="thin">
          <color rgb="FF000000"/>
        </left>
        <right style="thin">
          <color rgb="FF000000"/>
        </right>
        <top/>
        <bottom style="thin">
          <color rgb="FF000000"/>
        </bottom>
        <vertical/>
        <horizontal/>
      </border>
      <protection locked="0" hidden="0"/>
    </dxf>
    <dxf>
      <protection locked="0" hidden="0"/>
    </dxf>
    <dxf>
      <font>
        <b val="0"/>
        <i val="0"/>
        <strike val="0"/>
        <condense val="0"/>
        <extend val="0"/>
        <outline val="0"/>
        <shadow val="0"/>
        <u val="none"/>
        <vertAlign val="baseline"/>
        <sz val="12"/>
        <color theme="1"/>
        <name val="Arial"/>
        <family val="2"/>
        <scheme val="minor"/>
      </font>
      <alignment horizontal="left"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protection locked="0" hidden="0"/>
    </dxf>
    <dxf>
      <protection locked="0" hidden="0"/>
    </dxf>
    <dxf>
      <font>
        <b val="0"/>
        <i val="0"/>
        <strike val="0"/>
        <condense val="0"/>
        <extend val="0"/>
        <outline val="0"/>
        <shadow val="0"/>
        <u val="none"/>
        <vertAlign val="baseline"/>
        <sz val="12"/>
        <color theme="1"/>
        <name val="Arial"/>
        <family val="2"/>
        <scheme val="minor"/>
      </font>
      <alignment horizontal="left" vertical="center" textRotation="0" wrapText="1" indent="0" justifyLastLine="0" shrinkToFit="0" readingOrder="0"/>
      <border diagonalUp="0" diagonalDown="0">
        <left style="thin">
          <color rgb="FF000000"/>
        </left>
        <right/>
        <top style="thin">
          <color rgb="FF000000"/>
        </top>
        <bottom style="thin">
          <color rgb="FF000000"/>
        </bottom>
        <vertical/>
        <horizontal/>
      </border>
      <protection locked="0" hidden="0"/>
    </dxf>
    <dxf>
      <protection locked="0" hidden="0"/>
    </dxf>
    <dxf>
      <font>
        <b val="0"/>
        <i val="0"/>
        <strike val="0"/>
        <condense val="0"/>
        <extend val="0"/>
        <outline val="0"/>
        <shadow val="0"/>
        <u val="none"/>
        <vertAlign val="baseline"/>
        <sz val="12"/>
        <color theme="1"/>
        <name val="Arial"/>
        <family val="2"/>
        <scheme val="none"/>
      </font>
      <alignment horizontal="general"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font>
        <b val="0"/>
        <i val="0"/>
        <strike val="0"/>
        <condense val="0"/>
        <extend val="0"/>
        <outline val="0"/>
        <shadow val="0"/>
        <u val="none"/>
        <vertAlign val="baseline"/>
        <sz val="12"/>
        <color theme="1"/>
        <name val="Arial"/>
        <family val="2"/>
        <scheme val="minor"/>
      </font>
      <alignment horizontal="left"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border outline="0">
        <right style="thin">
          <color rgb="FF000000"/>
        </right>
      </border>
    </dxf>
    <dxf>
      <protection locked="0" hidden="0"/>
    </dxf>
    <dxf>
      <protection locked="0" hidden="0"/>
    </dxf>
    <dxf>
      <font>
        <b/>
        <i val="0"/>
        <strike val="0"/>
        <condense val="0"/>
        <extend val="0"/>
        <outline val="0"/>
        <shadow val="0"/>
        <u val="none"/>
        <vertAlign val="baseline"/>
        <sz val="12"/>
        <color theme="1"/>
        <name val="Arial"/>
        <family val="2"/>
        <scheme val="minor"/>
      </font>
      <fill>
        <patternFill patternType="solid">
          <fgColor rgb="FFFFF0C8"/>
          <bgColor rgb="FFFFF0C8"/>
        </patternFill>
      </fill>
      <alignment horizontal="left"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border outline="0">
        <right style="thin">
          <color rgb="FF000000"/>
        </right>
        <bottom style="thin">
          <color rgb="FF000000"/>
        </bottom>
      </border>
    </dxf>
    <dxf>
      <protection locked="0" hidden="0"/>
    </dxf>
    <dxf>
      <protection locked="0" hidden="0"/>
    </dxf>
    <dxf>
      <font>
        <b val="0"/>
        <i val="0"/>
        <strike val="0"/>
        <condense val="0"/>
        <extend val="0"/>
        <outline val="0"/>
        <shadow val="0"/>
        <u val="none"/>
        <vertAlign val="baseline"/>
        <sz val="12"/>
        <color rgb="FF000000"/>
        <name val="Arial"/>
        <family val="2"/>
        <scheme val="minor"/>
      </font>
      <fill>
        <patternFill patternType="solid">
          <fgColor rgb="FFCCCCCC"/>
          <bgColor rgb="FFCCCCCC"/>
        </patternFill>
      </fill>
      <alignment horizontal="left"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1" hidden="0"/>
    </dxf>
    <dxf>
      <font>
        <b/>
        <i val="0"/>
        <strike val="0"/>
        <condense val="0"/>
        <extend val="0"/>
        <outline val="0"/>
        <shadow val="0"/>
        <u val="none"/>
        <vertAlign val="baseline"/>
        <sz val="12"/>
        <color rgb="FF000000"/>
        <name val="Arial"/>
        <family val="2"/>
        <scheme val="minor"/>
      </font>
      <fill>
        <patternFill patternType="solid">
          <fgColor rgb="FFFFF2CC"/>
          <bgColor rgb="FFFFF2CC"/>
        </patternFill>
      </fill>
      <alignment horizontal="left"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1" hidden="0"/>
    </dxf>
    <dxf>
      <border outline="0">
        <bottom style="thin">
          <color rgb="FF000000"/>
        </bottom>
      </border>
    </dxf>
    <dxf>
      <protection locked="1" hidden="0"/>
    </dxf>
    <dxf>
      <font>
        <b/>
        <i val="0"/>
        <strike val="0"/>
        <condense val="0"/>
        <extend val="0"/>
        <outline val="0"/>
        <shadow val="0"/>
        <u val="none"/>
        <vertAlign val="baseline"/>
        <sz val="13"/>
        <color rgb="FFFFFFFF"/>
        <name val="Arial"/>
        <family val="2"/>
        <scheme val="minor"/>
      </font>
      <fill>
        <patternFill patternType="solid">
          <fgColor rgb="FF000000"/>
          <bgColor rgb="FF0000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12"/>
        <color theme="1"/>
        <name val="Arial"/>
        <family val="2"/>
        <scheme val="minor"/>
      </font>
      <numFmt numFmtId="167" formatCode="hh:mm:ss"/>
      <alignment horizontal="left"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font>
        <b/>
        <i val="0"/>
        <strike val="0"/>
        <condense val="0"/>
        <extend val="0"/>
        <outline val="0"/>
        <shadow val="0"/>
        <u val="none"/>
        <vertAlign val="baseline"/>
        <sz val="12"/>
        <color theme="1"/>
        <name val="Arial"/>
        <family val="2"/>
        <scheme val="minor"/>
      </font>
      <fill>
        <patternFill patternType="solid">
          <fgColor rgb="FFFFF0C8"/>
          <bgColor rgb="FFFFF0C8"/>
        </patternFill>
      </fill>
      <alignment horizontal="left" vertical="center" textRotation="0" wrapText="1" indent="0" justifyLastLine="0" shrinkToFit="0" readingOrder="0"/>
      <border diagonalUp="0" diagonalDown="0">
        <left/>
        <right style="thin">
          <color rgb="FF000000"/>
        </right>
        <top style="thin">
          <color rgb="FF000000"/>
        </top>
        <bottom style="thin">
          <color rgb="FF000000"/>
        </bottom>
        <vertical/>
        <horizontal/>
      </border>
      <protection locked="0" hidden="0"/>
    </dxf>
    <dxf>
      <border outline="0">
        <left style="thin">
          <color rgb="FF000000"/>
        </left>
        <top style="thin">
          <color rgb="FF000000"/>
        </top>
        <bottom style="thin">
          <color rgb="FF000000"/>
        </bottom>
      </border>
    </dxf>
    <dxf>
      <protection locked="0" hidden="0"/>
    </dxf>
    <dxf>
      <font>
        <b/>
        <i val="0"/>
        <strike val="0"/>
        <condense val="0"/>
        <extend val="0"/>
        <outline val="0"/>
        <shadow val="0"/>
        <u val="none"/>
        <vertAlign val="baseline"/>
        <sz val="13"/>
        <color rgb="FFFFFFFF"/>
        <name val="Arial"/>
        <family val="2"/>
        <scheme val="minor"/>
      </font>
      <fill>
        <patternFill patternType="solid">
          <fgColor rgb="FF000000"/>
          <bgColor rgb="FF000000"/>
        </patternFill>
      </fill>
      <alignment horizontal="left" vertical="center" textRotation="0" wrapText="1" indent="0" justifyLastLine="0" shrinkToFit="0" readingOrder="0"/>
      <protection locked="0" hidden="0"/>
    </dxf>
    <dxf>
      <font>
        <b val="0"/>
        <i val="0"/>
        <strike val="0"/>
        <condense val="0"/>
        <extend val="0"/>
        <outline val="0"/>
        <shadow val="0"/>
        <u/>
        <vertAlign val="baseline"/>
        <sz val="12"/>
        <color rgb="FF0000FF"/>
        <name val="Arial"/>
        <family val="2"/>
        <scheme val="none"/>
      </font>
      <fill>
        <patternFill patternType="none">
          <fgColor indexed="64"/>
          <bgColor auto="1"/>
        </patternFill>
      </fill>
      <alignment horizontal="general" vertical="center" textRotation="0" wrapText="0" indent="0" justifyLastLine="0" shrinkToFit="0" readingOrder="0"/>
      <protection locked="0" hidden="0"/>
    </dxf>
    <dxf>
      <font>
        <b val="0"/>
        <i val="0"/>
        <strike val="0"/>
        <condense val="0"/>
        <extend val="0"/>
        <outline val="0"/>
        <shadow val="0"/>
        <u/>
        <vertAlign val="baseline"/>
        <sz val="12"/>
        <color rgb="FF0000FF"/>
        <name val="Arial"/>
        <family val="2"/>
        <scheme val="none"/>
      </font>
      <fill>
        <patternFill patternType="none">
          <fgColor indexed="64"/>
          <bgColor auto="1"/>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4"/>
        <color rgb="FFFFFFFF"/>
        <name val="Arial"/>
        <family val="2"/>
        <scheme val="minor"/>
      </font>
      <fill>
        <patternFill patternType="solid">
          <fgColor rgb="FF000000"/>
          <bgColor rgb="FF000000"/>
        </patternFill>
      </fill>
      <alignment horizontal="general" vertical="center" textRotation="0" wrapText="0" indent="0" justifyLastLine="0" shrinkToFit="0" readingOrder="0"/>
      <protection locked="0" hidden="0"/>
    </dxf>
    <dxf>
      <fill>
        <patternFill patternType="solid">
          <fgColor rgb="FFF8F9FA"/>
          <bgColor rgb="FFF8F9FA"/>
        </patternFill>
      </fill>
    </dxf>
    <dxf>
      <fill>
        <patternFill patternType="solid">
          <fgColor rgb="FFFFFFFF"/>
          <bgColor rgb="FFFFFFFF"/>
        </patternFill>
      </fill>
    </dxf>
    <dxf>
      <fill>
        <patternFill patternType="solid">
          <fgColor rgb="FF356854"/>
          <bgColor rgb="FF356854"/>
        </patternFill>
      </fill>
    </dxf>
    <dxf>
      <fill>
        <patternFill patternType="solid">
          <fgColor rgb="FFF3F3F3"/>
          <bgColor rgb="FFF3F3F3"/>
        </patternFill>
      </fill>
    </dxf>
    <dxf>
      <fill>
        <patternFill patternType="solid">
          <fgColor rgb="FFFFFFFF"/>
          <bgColor rgb="FFFFFFFF"/>
        </patternFill>
      </fill>
    </dxf>
    <dxf>
      <fill>
        <patternFill patternType="solid">
          <fgColor rgb="FFBDBDBD"/>
          <bgColor rgb="FFBDBDBD"/>
        </patternFill>
      </fill>
    </dxf>
    <dxf>
      <fill>
        <patternFill patternType="solid">
          <fgColor rgb="FFF3F3F3"/>
          <bgColor rgb="FFF3F3F3"/>
        </patternFill>
      </fill>
    </dxf>
    <dxf>
      <fill>
        <patternFill patternType="solid">
          <fgColor rgb="FFFFFFFF"/>
          <bgColor rgb="FFFFFFFF"/>
        </patternFill>
      </fill>
    </dxf>
    <dxf>
      <fill>
        <patternFill patternType="solid">
          <fgColor rgb="FFBDBDBD"/>
          <bgColor rgb="FFBDBDBD"/>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BDBDBD"/>
          <bgColor rgb="FFBDBDBD"/>
        </patternFill>
      </fill>
    </dxf>
  </dxfs>
  <tableStyles count="5">
    <tableStyle name="Alpha-style" pivot="0" count="3" xr9:uid="{00000000-0011-0000-FFFF-FFFF00000000}">
      <tableStyleElement type="headerRow" dxfId="120"/>
      <tableStyleElement type="firstRowStripe" dxfId="119"/>
      <tableStyleElement type="secondRowStripe" dxfId="118"/>
    </tableStyle>
    <tableStyle name="Alpha-style 2" pivot="0" count="2" xr9:uid="{00000000-0011-0000-FFFF-FFFF01000000}">
      <tableStyleElement type="firstRowStripe" dxfId="117"/>
      <tableStyleElement type="secondRowStripe" dxfId="116"/>
    </tableStyle>
    <tableStyle name="Private beta-style" pivot="0" count="3" xr9:uid="{00000000-0011-0000-FFFF-FFFF02000000}">
      <tableStyleElement type="headerRow" dxfId="115"/>
      <tableStyleElement type="firstRowStripe" dxfId="114"/>
      <tableStyleElement type="secondRowStripe" dxfId="113"/>
    </tableStyle>
    <tableStyle name="Public beta or live-style" pivot="0" count="3" xr9:uid="{00000000-0011-0000-FFFF-FFFF03000000}">
      <tableStyleElement type="headerRow" dxfId="112"/>
      <tableStyleElement type="firstRowStripe" dxfId="111"/>
      <tableStyleElement type="secondRowStripe" dxfId="110"/>
    </tableStyle>
    <tableStyle name="Notes-style" pivot="0" count="3" xr9:uid="{00000000-0011-0000-FFFF-FFFF04000000}">
      <tableStyleElement type="headerRow" dxfId="109"/>
      <tableStyleElement type="firstRowStripe" dxfId="108"/>
      <tableStyleElement type="secondRowStripe" dxfId="107"/>
    </tableStyle>
  </tableStyles>
  <colors>
    <mruColors>
      <color rgb="FF2256AA"/>
      <color rgb="FFA7291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B67A48FB-8873-834F-974C-92F6A3512359}" name="Index" displayName="Index" ref="A2:A8" totalsRowShown="0" headerRowDxfId="106" dataDxfId="105">
  <autoFilter ref="A2:A8" xr:uid="{B67A48FB-8873-834F-974C-92F6A3512359}">
    <filterColumn colId="0" hiddenButton="1"/>
  </autoFilter>
  <tableColumns count="1">
    <tableColumn id="1" xr3:uid="{37025268-A15A-5D43-8473-BA9A93BE3BF0}" name="Index" dataDxfId="104"/>
  </tableColumns>
  <tableStyleInfo name="Alpha-style 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8A71EAA-7B9D-774B-A268-30B35E9BE4AD}" name="Weighting" displayName="Weighting" ref="A2:I25" totalsRowShown="0" headerRowDxfId="58" dataDxfId="57" tableBorderDxfId="56">
  <autoFilter ref="A2:I25" xr:uid="{98A71EAA-7B9D-774B-A268-30B35E9BE4AD}">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1D453A9E-3EC3-C447-8779-65EE905E87A7}" name="Activity group" dataDxfId="55"/>
    <tableColumn id="2" xr3:uid="{C0F2BA1A-2865-C045-8959-0BA18E743C24}" name="Activity guidance" dataDxfId="54"/>
    <tableColumn id="3" xr3:uid="{6E557C33-0508-5042-9EFA-C24586C1ED82}" name="Discovery phase activities" dataDxfId="53"/>
    <tableColumn id="4" xr3:uid="{9A688804-E3E3-4645-A0CB-115BE809466D}" name="Discovery Phase Activities in %" dataDxfId="52"/>
    <tableColumn id="5" xr3:uid="{61B847DA-4CFB-374A-B922-1F6CDE5D8035}" name="Alpha activities" dataDxfId="51"/>
    <tableColumn id="6" xr3:uid="{8393053C-CAAC-5643-A97B-2150F5476D16}" name="Alpha Activities in %" dataDxfId="50"/>
    <tableColumn id="7" xr3:uid="{D4EEDB91-AF28-5E42-BF77-7FEF188B5447}" name="Private beta activities" dataDxfId="49"/>
    <tableColumn id="8" xr3:uid="{A882A824-9095-9249-A78D-8432340D6AEB}" name="Private Beta Activities in %" dataDxfId="48"/>
    <tableColumn id="9" xr3:uid="{04231316-B7D4-BE4A-8BF6-EBE0FC4FE5C8}" name="Public beta or live activities" dataDxfId="47"/>
  </tableColumns>
  <tableStyleInfo name="Alpha-style"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FBEBE059-A4EC-8B41-AE71-D83DDA3943E7}" name="ProjectDashboard" displayName="ProjectDashboard" ref="A4:B17" totalsRowShown="0" headerRowDxfId="103" dataDxfId="102" tableBorderDxfId="101">
  <autoFilter ref="A4:B17" xr:uid="{FBEBE059-A4EC-8B41-AE71-D83DDA3943E7}">
    <filterColumn colId="0" hiddenButton="1"/>
    <filterColumn colId="1" hiddenButton="1"/>
  </autoFilter>
  <tableColumns count="2">
    <tableColumn id="1" xr3:uid="{CC2A0F69-7107-654E-BAC8-A90E2C058527}" name="Project dashboard" dataDxfId="100"/>
    <tableColumn id="2" xr3:uid="{FB7D03C5-2D72-F442-AA6B-D93773393CEB}" name="Details" dataDxfId="99"/>
  </tableColumns>
  <tableStyleInfo name="Alpha-style 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5F378082-5141-9541-9A7C-85658E2EA708}" name="ConfidenceProfileDashboard" displayName="ConfidenceProfileDashboard" ref="D6:E10" totalsRowShown="0" headerRowDxfId="98" dataDxfId="97" tableBorderDxfId="96">
  <autoFilter ref="D6:E10" xr:uid="{5F378082-5141-9541-9A7C-85658E2EA708}">
    <filterColumn colId="0" hiddenButton="1"/>
    <filterColumn colId="1" hiddenButton="1"/>
  </autoFilter>
  <tableColumns count="2">
    <tableColumn id="1" xr3:uid="{2FC39EDA-2822-C147-89D9-761C6450B1B3}" name="Confidence profile dashboard" dataDxfId="95"/>
    <tableColumn id="2" xr3:uid="{5D600E48-035E-9542-8AB3-DCAEF5FE870D}" name="Status" dataDxfId="94"/>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9D4E059A-C3AB-A14B-9023-2A2BBBE5D7D9}" name="DocumentControlDashboard" displayName="DocumentControlDashboard" ref="D12:E17" totalsRowShown="0" headerRowDxfId="93" dataDxfId="92" tableBorderDxfId="91">
  <autoFilter ref="D12:E17" xr:uid="{9D4E059A-C3AB-A14B-9023-2A2BBBE5D7D9}">
    <filterColumn colId="0" hiddenButton="1"/>
    <filterColumn colId="1" hiddenButton="1"/>
  </autoFilter>
  <tableColumns count="2">
    <tableColumn id="1" xr3:uid="{A3130E2E-6697-C744-BECF-3C6C8F775607}" name="Document control dashboard" dataDxfId="90"/>
    <tableColumn id="2" xr3:uid="{A35E3078-D76A-694C-A0E5-1169665B4564}" name="Details"/>
  </tableColumns>
  <tableStyleInfo name="Alpha-style 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9619FD97-DC31-3745-9088-A72E5BC1900D}" name="DiscoveryPhase" displayName="DiscoveryPhase" ref="A3:D55" totalsRowShown="0" headerRowDxfId="89" dataDxfId="88" tableBorderDxfId="87">
  <autoFilter ref="A3:D55" xr:uid="{9619FD97-DC31-3745-9088-A72E5BC1900D}">
    <filterColumn colId="0" hiddenButton="1"/>
    <filterColumn colId="1" hiddenButton="1"/>
    <filterColumn colId="2" hiddenButton="1"/>
    <filterColumn colId="3" hiddenButton="1"/>
  </autoFilter>
  <tableColumns count="4">
    <tableColumn id="1" xr3:uid="{197E0D94-26CE-3445-ACCA-365E248AA173}" name="Reference" dataDxfId="86"/>
    <tableColumn id="2" xr3:uid="{B6538A30-237B-0444-81A2-C3F35C2EA5E9}" name="Questions" dataDxfId="85"/>
    <tableColumn id="3" xr3:uid="{D1C472F5-FCB9-7747-9A7D-7F556E919CC7}" name="Response" dataDxfId="84"/>
    <tableColumn id="4" xr3:uid="{17F4835A-2A37-F64F-BA99-BAFD45C624E5}" name="Notes or evidence" dataDxfId="83"/>
  </tableColumns>
  <tableStyleInfo name="Alpha-style 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79CA34BB-9039-D948-8D56-EE82BF2D2165}" name="AlphaPhase" displayName="AlphaPhase" ref="A3:D86" totalsRowShown="0" headerRowDxfId="82" dataDxfId="81">
  <autoFilter ref="A3:D86" xr:uid="{79CA34BB-9039-D948-8D56-EE82BF2D2165}">
    <filterColumn colId="0" hiddenButton="1"/>
    <filterColumn colId="1" hiddenButton="1"/>
    <filterColumn colId="2" hiddenButton="1"/>
    <filterColumn colId="3" hiddenButton="1"/>
  </autoFilter>
  <tableColumns count="4">
    <tableColumn id="1" xr3:uid="{01CC74D4-36DE-D545-BCBB-48E9F2D890A8}" name="Reference" dataDxfId="80"/>
    <tableColumn id="2" xr3:uid="{BF5C3274-6B18-F842-B9D8-DB91634CE8E7}" name="Questions" dataDxfId="79"/>
    <tableColumn id="3" xr3:uid="{BDAA8AA4-0B5C-364A-AC44-81C4BED1CE98}" name="Response" dataDxfId="78"/>
    <tableColumn id="4" xr3:uid="{837AEA1A-7BFF-D24C-B329-3E5D397765C4}" name="Notes or evidence" dataDxfId="77"/>
  </tableColumns>
  <tableStyleInfo name="Alpha-style 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8A1CDB6-61DC-5B49-B681-473136CED3B2}" name="PrivateBetaPhase" displayName="PrivateBetaPhase" ref="A3:D76" totalsRowShown="0" headerRowDxfId="76" dataDxfId="75" tableBorderDxfId="74">
  <autoFilter ref="A3:D76" xr:uid="{08A1CDB6-61DC-5B49-B681-473136CED3B2}">
    <filterColumn colId="0" hiddenButton="1"/>
    <filterColumn colId="1" hiddenButton="1"/>
    <filterColumn colId="2" hiddenButton="1"/>
    <filterColumn colId="3" hiddenButton="1"/>
  </autoFilter>
  <tableColumns count="4">
    <tableColumn id="1" xr3:uid="{562077F3-CD0D-BB4C-BBDC-8FECF1578A6F}" name="Reference" dataDxfId="73"/>
    <tableColumn id="2" xr3:uid="{2BDED299-B8B7-CA49-BE78-CC7BD1800E70}" name="Questions" dataDxfId="72"/>
    <tableColumn id="3" xr3:uid="{BB953760-BE62-354E-9C1A-CF8952086FAE}" name="Response" dataDxfId="71"/>
    <tableColumn id="4" xr3:uid="{6CE65070-F135-F24D-9D92-EE3809E634CD}" name="Notes or evidence" dataDxfId="70"/>
  </tableColumns>
  <tableStyleInfo name="Alpha-style 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D8E861E9-BA81-CD47-8283-D1E22AC1D737}" name="PublicBetaLivePhase" displayName="PublicBetaLivePhase" ref="A3:D34" totalsRowShown="0" headerRowDxfId="69" dataDxfId="68" tableBorderDxfId="67">
  <autoFilter ref="A3:D34" xr:uid="{D8E861E9-BA81-CD47-8283-D1E22AC1D737}">
    <filterColumn colId="0" hiddenButton="1"/>
    <filterColumn colId="1" hiddenButton="1"/>
    <filterColumn colId="2" hiddenButton="1"/>
    <filterColumn colId="3" hiddenButton="1"/>
  </autoFilter>
  <tableColumns count="4">
    <tableColumn id="1" xr3:uid="{305EC6A1-D595-394E-91FA-20A7141649E8}" name="Reference" dataDxfId="66"/>
    <tableColumn id="2" xr3:uid="{0EE25E5B-1D7E-234A-AE51-BAA1CB49FA6A}" name="Questions" dataDxfId="65"/>
    <tableColumn id="3" xr3:uid="{E173EAF1-3E22-1E41-8B20-70F5C82009E9}" name="Response" dataDxfId="64"/>
    <tableColumn id="4" xr3:uid="{C0A28934-D8E5-2A40-BA09-75AE2C8CE3E4}" name="Notes or evidence" dataDxfId="63"/>
  </tableColumns>
  <tableStyleInfo name="Alpha-style 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F49D743-05FB-DB47-AB8C-E0CB12E7066A}" name="ReleaseNotes" displayName="ReleaseNotes" ref="A2:C6" totalsRowShown="0" headerRowDxfId="62">
  <autoFilter ref="A2:C6" xr:uid="{DF49D743-05FB-DB47-AB8C-E0CB12E7066A}">
    <filterColumn colId="0" hiddenButton="1"/>
    <filterColumn colId="1" hiddenButton="1"/>
    <filterColumn colId="2" hiddenButton="1"/>
  </autoFilter>
  <tableColumns count="3">
    <tableColumn id="1" xr3:uid="{3009869E-EDAC-C242-B96A-757ADC47E87C}" name="Release date" dataDxfId="61"/>
    <tableColumn id="2" xr3:uid="{1129B660-39CE-FB4E-B3E5-6B87A3D98689}" name="Version number" dataDxfId="60"/>
    <tableColumn id="3" xr3:uid="{F5361077-7EC4-544E-99D5-D589594F1199}" name="Changes" dataDxfId="59"/>
  </tableColumns>
  <tableStyleInfo showFirstColumn="0" showLastColumn="0" showRowStripes="0"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hyperlink" Target="https://www.security.gov.uk/policy-and-guidance/secure-by-design/activities/tracking-secure-by-design-progress/" TargetMode="External"/></Relationships>
</file>

<file path=xl/worksheets/_rels/sheet2.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hyperlink" Target="https://www.security.gov.uk/policy-and-guidance/secure-by-design/activities/tracking-secure-by-design-progress/" TargetMode="External"/><Relationship Id="rId4" Type="http://schemas.openxmlformats.org/officeDocument/2006/relationships/table" Target="../tables/table4.xml"/></Relationships>
</file>

<file path=xl/worksheets/_rels/sheet3.xml.rels><?xml version="1.0" encoding="UTF-8" standalone="yes"?>
<Relationships xmlns="http://schemas.openxmlformats.org/package/2006/relationships"><Relationship Id="rId8" Type="http://schemas.openxmlformats.org/officeDocument/2006/relationships/hyperlink" Target="https://www.security.gov.uk/policy-and-guidance/secure-by-design/activities/documenting-service-assets/" TargetMode="External"/><Relationship Id="rId13" Type="http://schemas.openxmlformats.org/officeDocument/2006/relationships/comments" Target="../comments1.xml"/><Relationship Id="rId3" Type="http://schemas.openxmlformats.org/officeDocument/2006/relationships/hyperlink" Target="https://www.security.gov.uk/policy-and-guidance/secure-by-design/activities/agreeing-roles-and-responsibilities/" TargetMode="External"/><Relationship Id="rId7" Type="http://schemas.openxmlformats.org/officeDocument/2006/relationships/hyperlink" Target="https://www.security.gov.uk/guidance/secure-by-design/activities/understanding-cyber-security-obligations" TargetMode="External"/><Relationship Id="rId12" Type="http://schemas.openxmlformats.org/officeDocument/2006/relationships/table" Target="../tables/table5.xml"/><Relationship Id="rId2" Type="http://schemas.openxmlformats.org/officeDocument/2006/relationships/hyperlink" Target="https://www.security.gov.uk/policy-and-guidance/secure-by-design/activities/identifying-security-resources/" TargetMode="External"/><Relationship Id="rId1" Type="http://schemas.openxmlformats.org/officeDocument/2006/relationships/hyperlink" Target="https://www.security.gov.uk/guidance/secure-by-design/activities/considering-security-within-the-business-case" TargetMode="External"/><Relationship Id="rId6" Type="http://schemas.openxmlformats.org/officeDocument/2006/relationships/hyperlink" Target="https://www.security.gov.uk/policy-and-guidance/secure-by-design/activities/understanding-cyber-security-obligations/" TargetMode="External"/><Relationship Id="rId11" Type="http://schemas.openxmlformats.org/officeDocument/2006/relationships/vmlDrawing" Target="../drawings/vmlDrawing1.vml"/><Relationship Id="rId5" Type="http://schemas.openxmlformats.org/officeDocument/2006/relationships/hyperlink" Target="https://www.security.gov.uk/guidance/secure-by-design/activities/working-out-the-projects-security-risk-appetite" TargetMode="External"/><Relationship Id="rId10" Type="http://schemas.openxmlformats.org/officeDocument/2006/relationships/hyperlink" Target="https://www.security.gov.uk/policy-and-guidance/secure-by-design/activities/sourcing-a-threat-assessment/" TargetMode="External"/><Relationship Id="rId4" Type="http://schemas.openxmlformats.org/officeDocument/2006/relationships/hyperlink" Target="https://www.security.gov.uk/policy-and-guidance/secure-by-design/activities/tracking-secure-by-design-progress/" TargetMode="External"/><Relationship Id="rId9" Type="http://schemas.openxmlformats.org/officeDocument/2006/relationships/hyperlink" Target="https://www.security.gov.uk/policy-and-guidance/secure-by-design/activities/assessing-the-importance-of-service-assets/"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s://www.security.gov.uk/policy-and-guidance/secure-by-design/activities/assessing-the-importance-of-service-assets/" TargetMode="External"/><Relationship Id="rId13" Type="http://schemas.openxmlformats.org/officeDocument/2006/relationships/hyperlink" Target="https://www.security.gov.uk/policy-and-guidance/secure-by-design/activities/responding-to-and-mitigating-security-risks/" TargetMode="External"/><Relationship Id="rId18" Type="http://schemas.openxmlformats.org/officeDocument/2006/relationships/hyperlink" Target="https://www.security.gov.uk/guidance/secure-by-design/activities/evaluating-the-security-impact-of-changes" TargetMode="External"/><Relationship Id="rId3" Type="http://schemas.openxmlformats.org/officeDocument/2006/relationships/hyperlink" Target="https://www.security.gov.uk/policy-and-guidance/secure-by-design/activities/agreeing-roles-and-responsibilities/" TargetMode="External"/><Relationship Id="rId21" Type="http://schemas.openxmlformats.org/officeDocument/2006/relationships/table" Target="../tables/table6.xml"/><Relationship Id="rId7" Type="http://schemas.openxmlformats.org/officeDocument/2006/relationships/hyperlink" Target="https://www.security.gov.uk/policy-and-guidance/secure-by-design/activities/documenting-service-assets/" TargetMode="External"/><Relationship Id="rId12" Type="http://schemas.openxmlformats.org/officeDocument/2006/relationships/hyperlink" Target="https://www.security.gov.uk/guidance/secure-by-design/activities/agreeing-a-security-controls-set-for-your-service" TargetMode="External"/><Relationship Id="rId17" Type="http://schemas.openxmlformats.org/officeDocument/2006/relationships/hyperlink" Target="https://www.security.gov.uk/guidance/secure-by-design/activities/managing-observability" TargetMode="External"/><Relationship Id="rId2" Type="http://schemas.openxmlformats.org/officeDocument/2006/relationships/hyperlink" Target="https://www.security.gov.uk/guidance/secure-by-design/activities/identifying-security-resources" TargetMode="External"/><Relationship Id="rId16" Type="http://schemas.openxmlformats.org/officeDocument/2006/relationships/hyperlink" Target="https://www.security.gov.uk/guidance/secure-by-design/activities/discovering-vulnerabilities" TargetMode="External"/><Relationship Id="rId20" Type="http://schemas.openxmlformats.org/officeDocument/2006/relationships/vmlDrawing" Target="../drawings/vmlDrawing2.vml"/><Relationship Id="rId1" Type="http://schemas.openxmlformats.org/officeDocument/2006/relationships/hyperlink" Target="https://www.security.gov.uk/guidance/secure-by-design/activities/considering-security-within-the-business-case" TargetMode="External"/><Relationship Id="rId6" Type="http://schemas.openxmlformats.org/officeDocument/2006/relationships/hyperlink" Target="https://www.security.gov.uk/guidance/secure-by-design/activities/managing-third-party-product-security-risks" TargetMode="External"/><Relationship Id="rId11" Type="http://schemas.openxmlformats.org/officeDocument/2006/relationships/hyperlink" Target="https://www.security.gov.uk/guidance/secure-by-design/activities/performing-a-security-risk-assessment" TargetMode="External"/><Relationship Id="rId5" Type="http://schemas.openxmlformats.org/officeDocument/2006/relationships/hyperlink" Target="https://www.security.gov.uk/guidance/secure-by-design/activities/working-out-the-projects-security-risk-appetite" TargetMode="External"/><Relationship Id="rId15" Type="http://schemas.openxmlformats.org/officeDocument/2006/relationships/hyperlink" Target="https://www.security.gov.uk/guidance/secure-by-design/activities/implementing-a-vulnerability-management-process" TargetMode="External"/><Relationship Id="rId10" Type="http://schemas.openxmlformats.org/officeDocument/2006/relationships/hyperlink" Target="https://www.security.gov.uk/guidance/secure-by-design/activities/performing-threat-modelling" TargetMode="External"/><Relationship Id="rId19" Type="http://schemas.openxmlformats.org/officeDocument/2006/relationships/hyperlink" Target="https://www.security.gov.uk/guidance/secure-by-design/activities/retiring-service-components-securely" TargetMode="External"/><Relationship Id="rId4" Type="http://schemas.openxmlformats.org/officeDocument/2006/relationships/hyperlink" Target="https://www.security.gov.uk/policy-and-guidance/secure-by-design/activities/tracking-secure-by-design-progress/" TargetMode="External"/><Relationship Id="rId9" Type="http://schemas.openxmlformats.org/officeDocument/2006/relationships/hyperlink" Target="https://www.security.gov.uk/policy-and-guidance/secure-by-design/activities/sourcing-a-threat-assessment/" TargetMode="External"/><Relationship Id="rId14" Type="http://schemas.openxmlformats.org/officeDocument/2006/relationships/hyperlink" Target="https://www.security.gov.uk/guidance/secure-by-design/activities/assessing-the-effectiveness-of-security-controls" TargetMode="External"/><Relationship Id="rId22" Type="http://schemas.openxmlformats.org/officeDocument/2006/relationships/comments" Target="../comments2.xml"/></Relationships>
</file>

<file path=xl/worksheets/_rels/sheet5.xml.rels><?xml version="1.0" encoding="UTF-8" standalone="yes"?>
<Relationships xmlns="http://schemas.openxmlformats.org/package/2006/relationships"><Relationship Id="rId8" Type="http://schemas.openxmlformats.org/officeDocument/2006/relationships/hyperlink" Target="https://www.security.gov.uk/guidance/secure-by-design/activities/performing-a-security-risk-assessment" TargetMode="External"/><Relationship Id="rId13" Type="http://schemas.openxmlformats.org/officeDocument/2006/relationships/hyperlink" Target="https://www.security.gov.uk/guidance/secure-by-design/activities/discovering-vulnerabilities" TargetMode="External"/><Relationship Id="rId18" Type="http://schemas.openxmlformats.org/officeDocument/2006/relationships/table" Target="../tables/table7.xml"/><Relationship Id="rId3" Type="http://schemas.openxmlformats.org/officeDocument/2006/relationships/hyperlink" Target="https://www.security.gov.uk/policy-and-guidance/secure-by-design/activities/agreeing-roles-and-responsibilities/" TargetMode="External"/><Relationship Id="rId7" Type="http://schemas.openxmlformats.org/officeDocument/2006/relationships/hyperlink" Target="https://www.security.gov.uk/guidance/secure-by-design/activities/performing-threat-modelling" TargetMode="External"/><Relationship Id="rId12" Type="http://schemas.openxmlformats.org/officeDocument/2006/relationships/hyperlink" Target="https://www.security.gov.uk/guidance/secure-by-design/activities/implementing-a-vulnerability-management-process" TargetMode="External"/><Relationship Id="rId17" Type="http://schemas.openxmlformats.org/officeDocument/2006/relationships/vmlDrawing" Target="../drawings/vmlDrawing3.vml"/><Relationship Id="rId2" Type="http://schemas.openxmlformats.org/officeDocument/2006/relationships/hyperlink" Target="https://www.security.gov.uk/policy-and-guidance/secure-by-design/activities/identifying-security-resources/" TargetMode="External"/><Relationship Id="rId16" Type="http://schemas.openxmlformats.org/officeDocument/2006/relationships/hyperlink" Target="https://www.security.gov.uk/guidance/secure-by-design/activities/retiring-service-components-securely" TargetMode="External"/><Relationship Id="rId1" Type="http://schemas.openxmlformats.org/officeDocument/2006/relationships/hyperlink" Target="https://www.security.gov.uk/guidance/secure-by-design/activities/considering-security-within-the-business-case" TargetMode="External"/><Relationship Id="rId6" Type="http://schemas.openxmlformats.org/officeDocument/2006/relationships/hyperlink" Target="https://www.security.gov.uk/policy-and-guidance/secure-by-design/activities/assessing-the-importance-of-service-assets/" TargetMode="External"/><Relationship Id="rId11" Type="http://schemas.openxmlformats.org/officeDocument/2006/relationships/hyperlink" Target="https://www.security.gov.uk/guidance/secure-by-design/activities/assessing-the-effectiveness-of-security-controls" TargetMode="External"/><Relationship Id="rId5" Type="http://schemas.openxmlformats.org/officeDocument/2006/relationships/hyperlink" Target="https://www.security.gov.uk/policy-and-guidance/secure-by-design/activities/documenting-service-assets/" TargetMode="External"/><Relationship Id="rId15" Type="http://schemas.openxmlformats.org/officeDocument/2006/relationships/hyperlink" Target="https://www.security.gov.uk/guidance/secure-by-design/activities/evaluating-the-security-impact-of-changes" TargetMode="External"/><Relationship Id="rId10" Type="http://schemas.openxmlformats.org/officeDocument/2006/relationships/hyperlink" Target="https://www.security.gov.uk/policy-and-guidance/secure-by-design/activities/responding-to-and-mitigating-security-risks/" TargetMode="External"/><Relationship Id="rId19" Type="http://schemas.openxmlformats.org/officeDocument/2006/relationships/comments" Target="../comments3.xml"/><Relationship Id="rId4" Type="http://schemas.openxmlformats.org/officeDocument/2006/relationships/hyperlink" Target="https://www.security.gov.uk/policy-and-guidance/secure-by-design/activities/tracking-secure-by-design-progress/" TargetMode="External"/><Relationship Id="rId9" Type="http://schemas.openxmlformats.org/officeDocument/2006/relationships/hyperlink" Target="https://www.security.gov.uk/guidance/secure-by-design/activities/agreeing-a-security-controls-set-for-your-service" TargetMode="External"/><Relationship Id="rId14" Type="http://schemas.openxmlformats.org/officeDocument/2006/relationships/hyperlink" Target="https://www.security.gov.uk/guidance/secure-by-design/activities/managing-observability" TargetMode="External"/></Relationships>
</file>

<file path=xl/worksheets/_rels/sheet6.xml.rels><?xml version="1.0" encoding="UTF-8" standalone="yes"?>
<Relationships xmlns="http://schemas.openxmlformats.org/package/2006/relationships"><Relationship Id="rId8" Type="http://schemas.openxmlformats.org/officeDocument/2006/relationships/vmlDrawing" Target="../drawings/vmlDrawing4.vml"/><Relationship Id="rId3" Type="http://schemas.openxmlformats.org/officeDocument/2006/relationships/hyperlink" Target="https://www.security.gov.uk/policy-and-guidance/secure-by-design/activities/responding-to-and-mitigating-security-risks/" TargetMode="External"/><Relationship Id="rId7" Type="http://schemas.openxmlformats.org/officeDocument/2006/relationships/hyperlink" Target="https://www.security.gov.uk/guidance/secure-by-design/activities/retiring-service-components-securely" TargetMode="External"/><Relationship Id="rId2" Type="http://schemas.openxmlformats.org/officeDocument/2006/relationships/hyperlink" Target="https://www.security.gov.uk/policy-and-guidance/secure-by-design/activities/tracking-secure-by-design-progress/" TargetMode="External"/><Relationship Id="rId1" Type="http://schemas.openxmlformats.org/officeDocument/2006/relationships/hyperlink" Target="https://www.security.gov.uk/guidance/secure-by-design/activities/considering-security-within-the-business-case" TargetMode="External"/><Relationship Id="rId6" Type="http://schemas.openxmlformats.org/officeDocument/2006/relationships/hyperlink" Target="https://www.security.gov.uk/guidance/secure-by-design/activities/evaluating-the-security-impact-of-changes" TargetMode="External"/><Relationship Id="rId5" Type="http://schemas.openxmlformats.org/officeDocument/2006/relationships/hyperlink" Target="https://www.security.gov.uk/guidance/secure-by-design/activities/discovering-vulnerabilities" TargetMode="External"/><Relationship Id="rId10" Type="http://schemas.openxmlformats.org/officeDocument/2006/relationships/comments" Target="../comments4.xml"/><Relationship Id="rId4" Type="http://schemas.openxmlformats.org/officeDocument/2006/relationships/hyperlink" Target="https://www.security.gov.uk/guidance/secure-by-design/activities/assessing-the-effectiveness-of-security-controls" TargetMode="External"/><Relationship Id="rId9" Type="http://schemas.openxmlformats.org/officeDocument/2006/relationships/table" Target="../tables/table8.xml"/></Relationships>
</file>

<file path=xl/worksheets/_rels/sheet7.xml.rels><?xml version="1.0" encoding="UTF-8" standalone="yes"?>
<Relationships xmlns="http://schemas.openxmlformats.org/package/2006/relationships"><Relationship Id="rId1" Type="http://schemas.openxmlformats.org/officeDocument/2006/relationships/table" Target="../tables/table9.xml"/></Relationships>
</file>

<file path=xl/worksheets/_rels/sheet8.xml.rels><?xml version="1.0" encoding="UTF-8" standalone="yes"?>
<Relationships xmlns="http://schemas.openxmlformats.org/package/2006/relationships"><Relationship Id="rId8" Type="http://schemas.openxmlformats.org/officeDocument/2006/relationships/hyperlink" Target="https://www.security.gov.uk/guidance/secure-by-design/activities/understanding-business-objectives-and-user-needs" TargetMode="External"/><Relationship Id="rId13" Type="http://schemas.openxmlformats.org/officeDocument/2006/relationships/hyperlink" Target="https://www.security.gov.uk/guidance/secure-by-design/activities/performing-a-security-risk-assessment" TargetMode="External"/><Relationship Id="rId18" Type="http://schemas.openxmlformats.org/officeDocument/2006/relationships/hyperlink" Target="https://www.security.gov.uk/guidance/secure-by-design/activities/discovering-vulnerabilities" TargetMode="External"/><Relationship Id="rId3" Type="http://schemas.openxmlformats.org/officeDocument/2006/relationships/hyperlink" Target="https://www.security.gov.uk/guidance/secure-by-design/activities/agreeing-roles-and-responsibilities" TargetMode="External"/><Relationship Id="rId21" Type="http://schemas.openxmlformats.org/officeDocument/2006/relationships/hyperlink" Target="https://www.security.gov.uk/guidance/secure-by-design/activities/retiring-service-components-securely" TargetMode="External"/><Relationship Id="rId7" Type="http://schemas.openxmlformats.org/officeDocument/2006/relationships/hyperlink" Target="https://www.security.gov.uk/guidance/secure-by-design/activities/understanding-cyber-security-obligations" TargetMode="External"/><Relationship Id="rId12" Type="http://schemas.openxmlformats.org/officeDocument/2006/relationships/hyperlink" Target="https://www.security.gov.uk/guidance/secure-by-design/activities/performing-threat-modelling" TargetMode="External"/><Relationship Id="rId17" Type="http://schemas.openxmlformats.org/officeDocument/2006/relationships/hyperlink" Target="https://www.security.gov.uk/guidance/secure-by-design/activities/implementing-a-vulnerability-management-process" TargetMode="External"/><Relationship Id="rId2" Type="http://schemas.openxmlformats.org/officeDocument/2006/relationships/hyperlink" Target="https://www.security.gov.uk/guidance/secure-by-design/activities/identifying-security-resources" TargetMode="External"/><Relationship Id="rId16" Type="http://schemas.openxmlformats.org/officeDocument/2006/relationships/hyperlink" Target="https://www.security.gov.uk/guidance/secure-by-design/activities/assessing-the-effectiveness-of-security-controls" TargetMode="External"/><Relationship Id="rId20" Type="http://schemas.openxmlformats.org/officeDocument/2006/relationships/hyperlink" Target="https://www.security.gov.uk/guidance/secure-by-design/activities/evaluating-the-security-impact-of-changes" TargetMode="External"/><Relationship Id="rId1" Type="http://schemas.openxmlformats.org/officeDocument/2006/relationships/hyperlink" Target="https://www.security.gov.uk/guidance/secure-by-design/activities/considering-security-within-the-business-case" TargetMode="External"/><Relationship Id="rId6" Type="http://schemas.openxmlformats.org/officeDocument/2006/relationships/hyperlink" Target="https://www.security.gov.uk/guidance/secure-by-design/activities/managing-third-party-product-security-risks" TargetMode="External"/><Relationship Id="rId11" Type="http://schemas.openxmlformats.org/officeDocument/2006/relationships/hyperlink" Target="https://www.security.gov.uk/guidance/secure-by-design/activities/sourcing-a-threat-assessment" TargetMode="External"/><Relationship Id="rId24" Type="http://schemas.openxmlformats.org/officeDocument/2006/relationships/comments" Target="../comments5.xml"/><Relationship Id="rId5" Type="http://schemas.openxmlformats.org/officeDocument/2006/relationships/hyperlink" Target="https://www.security.gov.uk/guidance/secure-by-design/activities/working-out-the-projects-security-risk-appetite" TargetMode="External"/><Relationship Id="rId15" Type="http://schemas.openxmlformats.org/officeDocument/2006/relationships/hyperlink" Target="https://www.security.gov.uk/guidance/secure-by-design/activities/mitigating-security-risks" TargetMode="External"/><Relationship Id="rId23" Type="http://schemas.openxmlformats.org/officeDocument/2006/relationships/table" Target="../tables/table10.xml"/><Relationship Id="rId10" Type="http://schemas.openxmlformats.org/officeDocument/2006/relationships/hyperlink" Target="https://www.security.gov.uk/guidance/secure-by-design/activities/assessing-the-importance-of-service-assets" TargetMode="External"/><Relationship Id="rId19" Type="http://schemas.openxmlformats.org/officeDocument/2006/relationships/hyperlink" Target="https://www.security.gov.uk/guidance/secure-by-design/activities/managing-observability" TargetMode="External"/><Relationship Id="rId4" Type="http://schemas.openxmlformats.org/officeDocument/2006/relationships/hyperlink" Target="https://www.security.gov.uk/guidance/secure-by-design/activities/tracking-secure-by-design-progress" TargetMode="External"/><Relationship Id="rId9" Type="http://schemas.openxmlformats.org/officeDocument/2006/relationships/hyperlink" Target="https://www.security.gov.uk/guidance/secure-by-design/activities/documenting-service-assets" TargetMode="External"/><Relationship Id="rId14" Type="http://schemas.openxmlformats.org/officeDocument/2006/relationships/hyperlink" Target="https://www.security.gov.uk/guidance/secure-by-design/activities/agreeing-a-security-controls-set-for-your-service" TargetMode="External"/><Relationship Id="rId22" Type="http://schemas.openxmlformats.org/officeDocument/2006/relationships/vmlDrawing" Target="../drawings/vmlDrawing5.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A8"/>
  <sheetViews>
    <sheetView tabSelected="1" zoomScaleNormal="100" workbookViewId="0"/>
  </sheetViews>
  <sheetFormatPr baseColWidth="10" defaultColWidth="0" defaultRowHeight="15" customHeight="1" zeroHeight="1"/>
  <cols>
    <col min="1" max="1" width="66" customWidth="1"/>
    <col min="2" max="16384" width="12.6640625" hidden="1"/>
  </cols>
  <sheetData>
    <row r="1" spans="1:1" ht="161.25" customHeight="1">
      <c r="A1" s="111" t="s">
        <v>285</v>
      </c>
    </row>
    <row r="2" spans="1:1" ht="30" customHeight="1">
      <c r="A2" s="163" t="s">
        <v>0</v>
      </c>
    </row>
    <row r="3" spans="1:1" ht="30" customHeight="1">
      <c r="A3" s="112" t="s">
        <v>1</v>
      </c>
    </row>
    <row r="4" spans="1:1" ht="30" customHeight="1">
      <c r="A4" s="112" t="s">
        <v>2</v>
      </c>
    </row>
    <row r="5" spans="1:1" ht="30" customHeight="1">
      <c r="A5" s="112" t="s">
        <v>3</v>
      </c>
    </row>
    <row r="6" spans="1:1" ht="30" customHeight="1">
      <c r="A6" s="112" t="s">
        <v>4</v>
      </c>
    </row>
    <row r="7" spans="1:1" ht="30" customHeight="1">
      <c r="A7" s="112" t="s">
        <v>5</v>
      </c>
    </row>
    <row r="8" spans="1:1" ht="30" customHeight="1">
      <c r="A8" s="160" t="s">
        <v>273</v>
      </c>
    </row>
  </sheetData>
  <hyperlinks>
    <hyperlink ref="A1" r:id="rId1" display="Welcome to the Secure by Design self assessment tracker (alpha v3.2)._x000a_This worksheet is the index you can use to navigate to individual sheets._x000a_Index begins in cell A2._x000a_Note: Rows and columns outside of the tables are hidden to prevent accidental navigati" xr:uid="{00000000-0004-0000-0000-000000000000}"/>
    <hyperlink ref="A3" location="'Project profile'!A1" display="Project profile" xr:uid="{00000000-0004-0000-0000-000001000000}"/>
    <hyperlink ref="A4" location="Discovery!A1" display="Discovery" xr:uid="{00000000-0004-0000-0000-000002000000}"/>
    <hyperlink ref="A5" location="Alpha!A1" display="Alpha" xr:uid="{00000000-0004-0000-0000-000003000000}"/>
    <hyperlink ref="A6" location="'Private beta'!A1" display="Private beta" xr:uid="{00000000-0004-0000-0000-000004000000}"/>
    <hyperlink ref="A7" location="'Public beta or live'!A1" display="Public beta or live" xr:uid="{00000000-0004-0000-0000-000005000000}"/>
    <hyperlink ref="A8" location="'Release notes'!A1" display="Release notes" xr:uid="{E15083D9-521E-5A49-BD4E-EF3FE8DD2392}"/>
  </hyperlinks>
  <pageMargins left="0.7" right="0.7" top="0.75" bottom="0.75" header="0.3" footer="0.3"/>
  <headerFooter>
    <oddHeader>&amp;C&amp;"Calibri"&amp;10&amp;K000000 OFFICIAL&amp;1#_x000D_</oddHeader>
    <oddFooter>&amp;C_x000D_&amp;1#&amp;"Calibri"&amp;10&amp;K000000 OFFICIAL</oddFooter>
  </headerFooter>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7"/>
  <sheetViews>
    <sheetView showGridLines="0" workbookViewId="0"/>
  </sheetViews>
  <sheetFormatPr baseColWidth="10" defaultColWidth="0" defaultRowHeight="15" customHeight="1" zeroHeight="1"/>
  <cols>
    <col min="1" max="1" width="53.6640625" customWidth="1"/>
    <col min="2" max="2" width="48.6640625" customWidth="1"/>
    <col min="3" max="3" width="3.1640625" customWidth="1"/>
    <col min="4" max="4" width="34.1640625" customWidth="1"/>
    <col min="5" max="5" width="25.1640625" customWidth="1"/>
    <col min="6" max="16383" width="12.6640625" hidden="1"/>
    <col min="16384" max="16384" width="1.33203125" hidden="1" customWidth="1"/>
  </cols>
  <sheetData>
    <row r="1" spans="1:5" ht="16.5" customHeight="1">
      <c r="A1" s="159" t="s">
        <v>6</v>
      </c>
      <c r="B1" s="94"/>
      <c r="C1" s="95"/>
      <c r="D1" s="95"/>
      <c r="E1" s="95"/>
    </row>
    <row r="2" spans="1:5" ht="37.5" customHeight="1">
      <c r="A2" s="96" t="s">
        <v>282</v>
      </c>
      <c r="B2" s="97"/>
      <c r="C2" s="95"/>
      <c r="D2" s="65"/>
      <c r="E2" s="65"/>
    </row>
    <row r="3" spans="1:5" ht="23.25" customHeight="1">
      <c r="A3" s="98" t="s">
        <v>7</v>
      </c>
      <c r="B3" s="99"/>
      <c r="C3" s="95"/>
      <c r="D3" s="65"/>
      <c r="E3" s="65"/>
    </row>
    <row r="4" spans="1:5" ht="27" customHeight="1">
      <c r="A4" s="100" t="s">
        <v>8</v>
      </c>
      <c r="B4" s="100" t="s">
        <v>9</v>
      </c>
      <c r="C4" s="101"/>
      <c r="D4" s="180" t="s">
        <v>10</v>
      </c>
      <c r="E4" s="181"/>
    </row>
    <row r="5" spans="1:5" ht="37" customHeight="1">
      <c r="A5" s="102" t="s">
        <v>11</v>
      </c>
      <c r="B5" s="171" t="s">
        <v>286</v>
      </c>
      <c r="C5" s="101"/>
      <c r="D5" s="181"/>
      <c r="E5" s="181"/>
    </row>
    <row r="6" spans="1:5" ht="27" customHeight="1">
      <c r="A6" s="102" t="s">
        <v>12</v>
      </c>
      <c r="B6" s="171" t="s">
        <v>287</v>
      </c>
      <c r="C6" s="101"/>
      <c r="D6" s="103" t="s">
        <v>13</v>
      </c>
      <c r="E6" s="103" t="s">
        <v>14</v>
      </c>
    </row>
    <row r="7" spans="1:5" ht="81" customHeight="1">
      <c r="A7" s="102" t="s">
        <v>15</v>
      </c>
      <c r="B7" s="172" t="s">
        <v>288</v>
      </c>
      <c r="C7" s="104"/>
      <c r="D7" s="117" t="s">
        <v>2</v>
      </c>
      <c r="E7" s="118" t="str">
        <f>Discovery!B2</f>
        <v>High</v>
      </c>
    </row>
    <row r="8" spans="1:5" ht="27" customHeight="1">
      <c r="A8" s="102" t="s">
        <v>16</v>
      </c>
      <c r="B8" s="171" t="s">
        <v>289</v>
      </c>
      <c r="C8" s="104"/>
      <c r="D8" s="117" t="s">
        <v>3</v>
      </c>
      <c r="E8" s="118" t="str">
        <f>Alpha!B2</f>
        <v>High</v>
      </c>
    </row>
    <row r="9" spans="1:5" ht="27" customHeight="1">
      <c r="A9" s="102" t="s">
        <v>17</v>
      </c>
      <c r="B9" s="171" t="s">
        <v>290</v>
      </c>
      <c r="C9" s="104"/>
      <c r="D9" s="117" t="s">
        <v>4</v>
      </c>
      <c r="E9" s="118" t="str">
        <f>'Private beta'!B2</f>
        <v>High</v>
      </c>
    </row>
    <row r="10" spans="1:5" ht="27" customHeight="1">
      <c r="A10" s="102" t="s">
        <v>18</v>
      </c>
      <c r="B10" s="171" t="s">
        <v>291</v>
      </c>
      <c r="C10" s="104"/>
      <c r="D10" s="119" t="s">
        <v>5</v>
      </c>
      <c r="E10" s="120" t="str">
        <f>'Public beta or live'!B2</f>
        <v>Low</v>
      </c>
    </row>
    <row r="11" spans="1:5" ht="27" customHeight="1">
      <c r="A11" s="102" t="s">
        <v>19</v>
      </c>
      <c r="B11" s="171" t="s">
        <v>292</v>
      </c>
      <c r="C11" s="101"/>
      <c r="D11" s="65"/>
      <c r="E11" s="65"/>
    </row>
    <row r="12" spans="1:5" ht="27" customHeight="1">
      <c r="A12" s="102" t="s">
        <v>20</v>
      </c>
      <c r="B12" s="171" t="s">
        <v>293</v>
      </c>
      <c r="C12" s="101"/>
      <c r="D12" s="100" t="s">
        <v>21</v>
      </c>
      <c r="E12" s="105" t="s">
        <v>9</v>
      </c>
    </row>
    <row r="13" spans="1:5" ht="27" customHeight="1">
      <c r="A13" s="102" t="s">
        <v>22</v>
      </c>
      <c r="B13" s="171" t="s">
        <v>294</v>
      </c>
      <c r="C13" s="101"/>
      <c r="D13" s="106" t="s">
        <v>23</v>
      </c>
      <c r="E13" s="173" t="s">
        <v>296</v>
      </c>
    </row>
    <row r="14" spans="1:5" ht="27" customHeight="1">
      <c r="A14" s="102" t="s">
        <v>24</v>
      </c>
      <c r="B14" s="174">
        <v>45804</v>
      </c>
      <c r="C14" s="101"/>
      <c r="D14" s="106" t="s">
        <v>25</v>
      </c>
      <c r="E14" s="173" t="s">
        <v>298</v>
      </c>
    </row>
    <row r="15" spans="1:5" ht="27" customHeight="1">
      <c r="A15" s="102" t="s">
        <v>26</v>
      </c>
      <c r="B15" s="174">
        <v>45991</v>
      </c>
      <c r="C15" s="101"/>
      <c r="D15" s="106" t="s">
        <v>27</v>
      </c>
      <c r="E15" s="173">
        <v>0.1</v>
      </c>
    </row>
    <row r="16" spans="1:5" ht="27" customHeight="1">
      <c r="A16" s="102" t="s">
        <v>28</v>
      </c>
      <c r="B16" s="107" t="s">
        <v>295</v>
      </c>
      <c r="C16" s="101"/>
      <c r="D16" s="106" t="s">
        <v>30</v>
      </c>
      <c r="E16" s="187">
        <v>45910</v>
      </c>
    </row>
    <row r="17" spans="1:5" ht="27" customHeight="1">
      <c r="A17" s="108" t="s">
        <v>31</v>
      </c>
      <c r="B17" s="109"/>
      <c r="C17" s="101"/>
      <c r="D17" s="110" t="s">
        <v>32</v>
      </c>
      <c r="E17" s="173" t="s">
        <v>297</v>
      </c>
    </row>
  </sheetData>
  <sheetProtection algorithmName="SHA-512" hashValue="aeNuLndsQeOeHqCOa4vQ6KSPVreh9O2pSgfeihSgIXN6LAT1YGkzIwe3WIfMVbzSgiIgSTaJBPJGIEMamhXb/g==" saltValue="5Uq5c8g7iGZeF5IKPUWqDQ==" spinCount="100000" sheet="1" objects="1" scenarios="1" formatColumns="0" formatRows="0" insertColumns="0" insertRows="0" insertHyperlinks="0"/>
  <mergeCells count="1">
    <mergeCell ref="D4:E5"/>
  </mergeCells>
  <conditionalFormatting sqref="E6:E11">
    <cfRule type="containsText" dxfId="46" priority="1" operator="containsText" text="Low">
      <formula>NOT(ISERROR(SEARCH(("Low"),(E6))))</formula>
    </cfRule>
    <cfRule type="containsText" dxfId="45" priority="2" operator="containsText" text="Medium">
      <formula>NOT(ISERROR(SEARCH(("Medium"),(E6))))</formula>
    </cfRule>
    <cfRule type="containsText" dxfId="44" priority="3" operator="containsText" text="High">
      <formula>NOT(ISERROR(SEARCH(("High"),(E6))))</formula>
    </cfRule>
  </conditionalFormatting>
  <conditionalFormatting sqref="E10">
    <cfRule type="containsText" dxfId="43" priority="4" operator="containsText" text="High">
      <formula>NOT(ISERROR(SEARCH(("High"),(E10))))</formula>
    </cfRule>
    <cfRule type="containsText" dxfId="42" priority="5" operator="containsText" text="Medium">
      <formula>NOT(ISERROR(SEARCH(("Medium"),(E10))))</formula>
    </cfRule>
    <cfRule type="containsText" dxfId="41" priority="6" operator="containsText" text="Low">
      <formula>NOT(ISERROR(SEARCH(("Low"),(E10))))</formula>
    </cfRule>
  </conditionalFormatting>
  <dataValidations count="1">
    <dataValidation type="list" allowBlank="1" showErrorMessage="1" sqref="B16" xr:uid="{00000000-0002-0000-0100-000000000000}">
      <formula1>"Select answer...,Discovery or Requirements gathering,Alpha or Design-build,Private beta or Design-build-test-implement,Public beta / live or Operate"</formula1>
    </dataValidation>
  </dataValidations>
  <hyperlinks>
    <hyperlink ref="A3" r:id="rId1" xr:uid="{00000000-0004-0000-0100-000000000000}"/>
  </hyperlinks>
  <pageMargins left="0.7" right="0.7" top="0.75" bottom="0.75" header="0" footer="0"/>
  <pageSetup orientation="landscape"/>
  <headerFooter>
    <oddHeader>&amp;C&amp;"Calibri"&amp;10&amp;K000000 OFFICIAL&amp;1#_x000D_</oddHeader>
    <oddFooter>&amp;C_x000D_&amp;1#&amp;"Calibri"&amp;10&amp;K000000 OFFICIAL</oddFooter>
  </headerFooter>
  <tableParts count="3">
    <tablePart r:id="rId2"/>
    <tablePart r:id="rId3"/>
    <tablePart r:id="rId4"/>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pageSetUpPr fitToPage="1"/>
  </sheetPr>
  <dimension ref="A1:E56"/>
  <sheetViews>
    <sheetView showGridLines="0" workbookViewId="0">
      <pane ySplit="3" topLeftCell="A45" activePane="bottomLeft" state="frozen"/>
      <selection pane="bottomLeft"/>
    </sheetView>
  </sheetViews>
  <sheetFormatPr baseColWidth="10" defaultColWidth="12.6640625" defaultRowHeight="15" customHeight="1" zeroHeight="1"/>
  <cols>
    <col min="1" max="1" width="17.1640625" customWidth="1"/>
    <col min="2" max="2" width="76.6640625" customWidth="1"/>
    <col min="3" max="3" width="23.5" customWidth="1"/>
    <col min="4" max="4" width="51.5" customWidth="1"/>
    <col min="5" max="5" width="21.6640625" hidden="1" customWidth="1"/>
  </cols>
  <sheetData>
    <row r="1" spans="1:5" ht="16.5" customHeight="1">
      <c r="A1" s="49" t="s">
        <v>33</v>
      </c>
      <c r="B1" s="82"/>
      <c r="C1" s="65"/>
      <c r="D1" s="66"/>
      <c r="E1" s="121"/>
    </row>
    <row r="2" spans="1:5" ht="62.25" customHeight="1">
      <c r="A2" s="83" t="s">
        <v>34</v>
      </c>
      <c r="B2" s="129" t="str">
        <f>IF($E$56&lt;50, "Low", IF($E$56&lt;80, "Medium", "High"))</f>
        <v>High</v>
      </c>
      <c r="C2" s="182" t="str">
        <f>IF(B2="Not Started", " ", IF(B2="Low", "This project has not achieved the required confidence score and will not get spend control approval.", IF(B2="Medium", "This project has not achieved the required confidence score. You will need to discuss the responses you've provided here with the spend controls team.", "Congratulations! This project has achieved the required confidence score.")))</f>
        <v>Congratulations! This project has achieved the required confidence score.</v>
      </c>
      <c r="D2" s="183"/>
      <c r="E2" s="122"/>
    </row>
    <row r="3" spans="1:5" ht="30" customHeight="1">
      <c r="A3" s="84" t="s">
        <v>35</v>
      </c>
      <c r="B3" s="85" t="s">
        <v>36</v>
      </c>
      <c r="C3" s="86" t="s">
        <v>37</v>
      </c>
      <c r="D3" s="22" t="s">
        <v>38</v>
      </c>
      <c r="E3" s="123" t="s">
        <v>39</v>
      </c>
    </row>
    <row r="4" spans="1:5" ht="44.25" customHeight="1">
      <c r="A4" s="33" t="s">
        <v>40</v>
      </c>
      <c r="B4" s="26"/>
      <c r="C4" s="26"/>
      <c r="D4" s="87"/>
      <c r="E4" s="124"/>
    </row>
    <row r="5" spans="1:5" ht="59" customHeight="1">
      <c r="A5" s="88" t="s">
        <v>41</v>
      </c>
      <c r="B5" s="29" t="s">
        <v>42</v>
      </c>
      <c r="C5" s="30" t="s">
        <v>451</v>
      </c>
      <c r="D5" s="175" t="s">
        <v>299</v>
      </c>
      <c r="E5" s="125">
        <f t="shared" ref="E5:E9" si="0">IF(C5="Yes", 1, IF(C5="N/A", "N/A", 0))</f>
        <v>1</v>
      </c>
    </row>
    <row r="6" spans="1:5" ht="59" customHeight="1">
      <c r="A6" s="88" t="s">
        <v>43</v>
      </c>
      <c r="B6" s="29" t="s">
        <v>44</v>
      </c>
      <c r="C6" s="30" t="s">
        <v>451</v>
      </c>
      <c r="D6" s="175" t="s">
        <v>300</v>
      </c>
      <c r="E6" s="125">
        <f t="shared" si="0"/>
        <v>1</v>
      </c>
    </row>
    <row r="7" spans="1:5" ht="44.25" customHeight="1">
      <c r="A7" s="88" t="s">
        <v>45</v>
      </c>
      <c r="B7" s="29" t="s">
        <v>46</v>
      </c>
      <c r="C7" s="30" t="s">
        <v>452</v>
      </c>
      <c r="D7" s="175" t="s">
        <v>301</v>
      </c>
      <c r="E7" s="125">
        <f t="shared" si="0"/>
        <v>0</v>
      </c>
    </row>
    <row r="8" spans="1:5" ht="44.25" customHeight="1">
      <c r="A8" s="88" t="s">
        <v>47</v>
      </c>
      <c r="B8" s="29" t="s">
        <v>48</v>
      </c>
      <c r="C8" s="30" t="s">
        <v>451</v>
      </c>
      <c r="D8" s="176" t="s">
        <v>302</v>
      </c>
      <c r="E8" s="125">
        <f t="shared" si="0"/>
        <v>1</v>
      </c>
    </row>
    <row r="9" spans="1:5" ht="44.25" customHeight="1">
      <c r="A9" s="88" t="s">
        <v>49</v>
      </c>
      <c r="B9" s="29" t="s">
        <v>50</v>
      </c>
      <c r="C9" s="30" t="s">
        <v>451</v>
      </c>
      <c r="D9" s="179" t="s">
        <v>303</v>
      </c>
      <c r="E9" s="125">
        <f t="shared" si="0"/>
        <v>1</v>
      </c>
    </row>
    <row r="10" spans="1:5" ht="44.25" customHeight="1">
      <c r="A10" s="33" t="s">
        <v>51</v>
      </c>
      <c r="B10" s="26"/>
      <c r="C10" s="26"/>
      <c r="D10" s="37"/>
      <c r="E10" s="126">
        <f>IFERROR(AVERAGE(E5:E9)*Weighting!D3, 0)</f>
        <v>7.6595744680851077</v>
      </c>
    </row>
    <row r="11" spans="1:5" ht="70" customHeight="1">
      <c r="A11" s="28" t="s">
        <v>52</v>
      </c>
      <c r="B11" s="29" t="s">
        <v>53</v>
      </c>
      <c r="C11" s="30" t="s">
        <v>451</v>
      </c>
      <c r="D11" s="177" t="s">
        <v>304</v>
      </c>
      <c r="E11" s="125">
        <f t="shared" ref="E11:E14" si="1">IF(C11="Yes", 1, IF(C11="N/A", "N/A", 0))</f>
        <v>1</v>
      </c>
    </row>
    <row r="12" spans="1:5" ht="44.25" customHeight="1">
      <c r="A12" s="28" t="s">
        <v>54</v>
      </c>
      <c r="B12" s="38" t="s">
        <v>55</v>
      </c>
      <c r="C12" s="30" t="s">
        <v>451</v>
      </c>
      <c r="D12" s="177" t="s">
        <v>305</v>
      </c>
      <c r="E12" s="125">
        <f t="shared" si="1"/>
        <v>1</v>
      </c>
    </row>
    <row r="13" spans="1:5" ht="110" customHeight="1">
      <c r="A13" s="28" t="s">
        <v>56</v>
      </c>
      <c r="B13" s="41" t="s">
        <v>57</v>
      </c>
      <c r="C13" s="30" t="s">
        <v>451</v>
      </c>
      <c r="D13" s="177" t="s">
        <v>306</v>
      </c>
      <c r="E13" s="125">
        <f t="shared" si="1"/>
        <v>1</v>
      </c>
    </row>
    <row r="14" spans="1:5" ht="90" customHeight="1">
      <c r="A14" s="28" t="s">
        <v>58</v>
      </c>
      <c r="B14" s="29" t="s">
        <v>59</v>
      </c>
      <c r="C14" s="30" t="s">
        <v>451</v>
      </c>
      <c r="D14" s="177" t="s">
        <v>307</v>
      </c>
      <c r="E14" s="125">
        <f t="shared" si="1"/>
        <v>1</v>
      </c>
    </row>
    <row r="15" spans="1:5" ht="44.25" customHeight="1">
      <c r="A15" s="33" t="s">
        <v>60</v>
      </c>
      <c r="B15" s="26"/>
      <c r="C15" s="26"/>
      <c r="D15" s="37"/>
      <c r="E15" s="124">
        <f>IFERROR(AVERAGE(E11:E14)*Weighting!D4, 0)</f>
        <v>7.4468085106382977</v>
      </c>
    </row>
    <row r="16" spans="1:5" ht="44.25" customHeight="1">
      <c r="A16" s="28" t="s">
        <v>61</v>
      </c>
      <c r="B16" s="29" t="s">
        <v>62</v>
      </c>
      <c r="C16" s="30" t="s">
        <v>451</v>
      </c>
      <c r="D16" s="177" t="s">
        <v>308</v>
      </c>
      <c r="E16" s="125">
        <f t="shared" ref="E16:E17" si="2">IF(C16="Yes", 1, IF(C16="N/A", "N/A", 0))</f>
        <v>1</v>
      </c>
    </row>
    <row r="17" spans="1:5" ht="44.25" customHeight="1">
      <c r="A17" s="28" t="s">
        <v>63</v>
      </c>
      <c r="B17" s="29" t="s">
        <v>209</v>
      </c>
      <c r="C17" s="30" t="s">
        <v>451</v>
      </c>
      <c r="D17" s="177" t="s">
        <v>454</v>
      </c>
      <c r="E17" s="125">
        <f t="shared" si="2"/>
        <v>1</v>
      </c>
    </row>
    <row r="18" spans="1:5" ht="44.25" customHeight="1">
      <c r="A18" s="33" t="s">
        <v>64</v>
      </c>
      <c r="B18" s="26"/>
      <c r="C18" s="26"/>
      <c r="D18" s="37"/>
      <c r="E18" s="124">
        <f>IFERROR(AVERAGE(E16:E17)*Weighting!D5, 0)</f>
        <v>8.5106382978723403</v>
      </c>
    </row>
    <row r="19" spans="1:5" ht="90" customHeight="1">
      <c r="A19" s="28" t="s">
        <v>65</v>
      </c>
      <c r="B19" s="167" t="s">
        <v>279</v>
      </c>
      <c r="C19" s="30" t="s">
        <v>451</v>
      </c>
      <c r="D19" s="177" t="s">
        <v>309</v>
      </c>
      <c r="E19" s="125">
        <f>IF(C19="Yes", 1, IF(C19="N/A", "N/A", 0))</f>
        <v>1</v>
      </c>
    </row>
    <row r="20" spans="1:5" ht="44.25" customHeight="1">
      <c r="A20" s="33" t="s">
        <v>66</v>
      </c>
      <c r="B20" s="26"/>
      <c r="C20" s="26"/>
      <c r="D20" s="37"/>
      <c r="E20" s="124">
        <f>IFERROR(AVERAGE(E19)*Weighting!D6,0)</f>
        <v>10.638297872340425</v>
      </c>
    </row>
    <row r="21" spans="1:5" ht="59" customHeight="1">
      <c r="A21" s="28" t="s">
        <v>67</v>
      </c>
      <c r="B21" s="89" t="s">
        <v>68</v>
      </c>
      <c r="C21" s="30" t="s">
        <v>451</v>
      </c>
      <c r="D21" s="177" t="s">
        <v>310</v>
      </c>
      <c r="E21" s="125">
        <f t="shared" ref="E21:E25" si="3">IF(C21="Yes", 1, IF(C21="N/A", "N/A", 0))</f>
        <v>1</v>
      </c>
    </row>
    <row r="22" spans="1:5" ht="44.25" customHeight="1">
      <c r="A22" s="28" t="s">
        <v>69</v>
      </c>
      <c r="B22" s="29" t="s">
        <v>70</v>
      </c>
      <c r="C22" s="30" t="s">
        <v>452</v>
      </c>
      <c r="D22" s="177" t="s">
        <v>311</v>
      </c>
      <c r="E22" s="125">
        <f t="shared" si="3"/>
        <v>0</v>
      </c>
    </row>
    <row r="23" spans="1:5" ht="44.25" customHeight="1">
      <c r="A23" s="28" t="s">
        <v>71</v>
      </c>
      <c r="B23" s="29" t="s">
        <v>72</v>
      </c>
      <c r="C23" s="30" t="s">
        <v>452</v>
      </c>
      <c r="D23" s="177" t="s">
        <v>312</v>
      </c>
      <c r="E23" s="125">
        <f t="shared" si="3"/>
        <v>0</v>
      </c>
    </row>
    <row r="24" spans="1:5" ht="45" customHeight="1">
      <c r="A24" s="28" t="s">
        <v>73</v>
      </c>
      <c r="B24" s="29" t="s">
        <v>74</v>
      </c>
      <c r="C24" s="30" t="s">
        <v>451</v>
      </c>
      <c r="D24" s="177" t="s">
        <v>313</v>
      </c>
      <c r="E24" s="125">
        <f t="shared" si="3"/>
        <v>1</v>
      </c>
    </row>
    <row r="25" spans="1:5" ht="45" customHeight="1">
      <c r="A25" s="28" t="s">
        <v>75</v>
      </c>
      <c r="B25" s="29" t="s">
        <v>76</v>
      </c>
      <c r="C25" s="30" t="s">
        <v>451</v>
      </c>
      <c r="D25" s="177" t="s">
        <v>314</v>
      </c>
      <c r="E25" s="125">
        <f t="shared" si="3"/>
        <v>1</v>
      </c>
    </row>
    <row r="26" spans="1:5" ht="44.25" customHeight="1">
      <c r="A26" s="150" t="s">
        <v>265</v>
      </c>
      <c r="B26" s="26"/>
      <c r="C26" s="26"/>
      <c r="D26" s="37"/>
      <c r="E26" s="124">
        <f>IFERROR(AVERAGE(E21:E25)*Weighting!D7, 0)</f>
        <v>5.7446808510638299</v>
      </c>
    </row>
    <row r="27" spans="1:5" ht="59" customHeight="1">
      <c r="A27" s="28" t="s">
        <v>77</v>
      </c>
      <c r="B27" s="38" t="s">
        <v>78</v>
      </c>
      <c r="C27" s="30" t="s">
        <v>453</v>
      </c>
      <c r="D27" s="177" t="s">
        <v>315</v>
      </c>
      <c r="E27" s="125" t="str">
        <f t="shared" ref="E27:E30" si="4">IF(C27="Yes", 1, IF(C27="N/A", "N/A", 0))</f>
        <v>N/A</v>
      </c>
    </row>
    <row r="28" spans="1:5" ht="44.25" customHeight="1">
      <c r="A28" s="28" t="s">
        <v>79</v>
      </c>
      <c r="B28" s="54" t="s">
        <v>80</v>
      </c>
      <c r="C28" s="30" t="s">
        <v>453</v>
      </c>
      <c r="D28" s="177" t="s">
        <v>316</v>
      </c>
      <c r="E28" s="125" t="str">
        <f t="shared" si="4"/>
        <v>N/A</v>
      </c>
    </row>
    <row r="29" spans="1:5" ht="44.25" customHeight="1">
      <c r="A29" s="28" t="s">
        <v>81</v>
      </c>
      <c r="B29" s="29" t="s">
        <v>82</v>
      </c>
      <c r="C29" s="30" t="s">
        <v>453</v>
      </c>
      <c r="D29" s="177" t="s">
        <v>317</v>
      </c>
      <c r="E29" s="125" t="str">
        <f t="shared" si="4"/>
        <v>N/A</v>
      </c>
    </row>
    <row r="30" spans="1:5" ht="44.25" customHeight="1">
      <c r="A30" s="28" t="s">
        <v>83</v>
      </c>
      <c r="B30" s="29" t="s">
        <v>84</v>
      </c>
      <c r="C30" s="30" t="s">
        <v>452</v>
      </c>
      <c r="D30" s="177" t="s">
        <v>318</v>
      </c>
      <c r="E30" s="125">
        <f t="shared" si="4"/>
        <v>0</v>
      </c>
    </row>
    <row r="31" spans="1:5" ht="44.25" customHeight="1">
      <c r="A31" s="33" t="s">
        <v>85</v>
      </c>
      <c r="B31" s="26"/>
      <c r="C31" s="26"/>
      <c r="D31" s="37"/>
      <c r="E31" s="124">
        <f>IFERROR(AVERAGE(E27:E30)*Weighting!D8, 0)</f>
        <v>0</v>
      </c>
    </row>
    <row r="32" spans="1:5" ht="57" customHeight="1">
      <c r="A32" s="28" t="s">
        <v>86</v>
      </c>
      <c r="B32" s="57" t="s">
        <v>87</v>
      </c>
      <c r="C32" s="30" t="s">
        <v>451</v>
      </c>
      <c r="D32" s="177" t="s">
        <v>319</v>
      </c>
      <c r="E32" s="125">
        <f t="shared" ref="E32:E41" si="5">IF(C32="Yes", 1, IF(C32="N/A", "N/A", 0))</f>
        <v>1</v>
      </c>
    </row>
    <row r="33" spans="1:5" ht="59" customHeight="1">
      <c r="A33" s="28" t="s">
        <v>88</v>
      </c>
      <c r="B33" s="57" t="s">
        <v>89</v>
      </c>
      <c r="C33" s="30" t="s">
        <v>452</v>
      </c>
      <c r="D33" s="177" t="s">
        <v>320</v>
      </c>
      <c r="E33" s="125">
        <f t="shared" si="5"/>
        <v>0</v>
      </c>
    </row>
    <row r="34" spans="1:5" ht="44.25" customHeight="1">
      <c r="A34" s="28" t="s">
        <v>90</v>
      </c>
      <c r="B34" s="57" t="s">
        <v>91</v>
      </c>
      <c r="C34" s="30" t="s">
        <v>451</v>
      </c>
      <c r="D34" s="177" t="s">
        <v>321</v>
      </c>
      <c r="E34" s="125">
        <f t="shared" si="5"/>
        <v>1</v>
      </c>
    </row>
    <row r="35" spans="1:5" ht="44.25" customHeight="1">
      <c r="A35" s="28" t="s">
        <v>92</v>
      </c>
      <c r="B35" s="57" t="s">
        <v>93</v>
      </c>
      <c r="C35" s="30" t="s">
        <v>451</v>
      </c>
      <c r="D35" s="177" t="s">
        <v>322</v>
      </c>
      <c r="E35" s="125">
        <f t="shared" si="5"/>
        <v>1</v>
      </c>
    </row>
    <row r="36" spans="1:5" ht="44.25" customHeight="1">
      <c r="A36" s="28" t="s">
        <v>94</v>
      </c>
      <c r="B36" s="57" t="s">
        <v>95</v>
      </c>
      <c r="C36" s="30" t="s">
        <v>451</v>
      </c>
      <c r="D36" s="177" t="s">
        <v>323</v>
      </c>
      <c r="E36" s="125">
        <f t="shared" si="5"/>
        <v>1</v>
      </c>
    </row>
    <row r="37" spans="1:5" ht="44.25" customHeight="1">
      <c r="A37" s="28" t="s">
        <v>96</v>
      </c>
      <c r="B37" s="57" t="s">
        <v>97</v>
      </c>
      <c r="C37" s="30" t="s">
        <v>451</v>
      </c>
      <c r="D37" s="177" t="s">
        <v>324</v>
      </c>
      <c r="E37" s="125">
        <f t="shared" si="5"/>
        <v>1</v>
      </c>
    </row>
    <row r="38" spans="1:5" ht="44.25" customHeight="1">
      <c r="A38" s="28" t="s">
        <v>98</v>
      </c>
      <c r="B38" s="57" t="s">
        <v>99</v>
      </c>
      <c r="C38" s="30" t="s">
        <v>452</v>
      </c>
      <c r="D38" s="177" t="s">
        <v>325</v>
      </c>
      <c r="E38" s="125">
        <f t="shared" si="5"/>
        <v>0</v>
      </c>
    </row>
    <row r="39" spans="1:5" ht="44.25" customHeight="1">
      <c r="A39" s="28" t="s">
        <v>100</v>
      </c>
      <c r="B39" s="57" t="s">
        <v>101</v>
      </c>
      <c r="C39" s="30" t="s">
        <v>451</v>
      </c>
      <c r="D39" s="177" t="s">
        <v>326</v>
      </c>
      <c r="E39" s="125">
        <f t="shared" si="5"/>
        <v>1</v>
      </c>
    </row>
    <row r="40" spans="1:5" ht="44.25" customHeight="1">
      <c r="A40" s="28" t="s">
        <v>102</v>
      </c>
      <c r="B40" s="57" t="s">
        <v>103</v>
      </c>
      <c r="C40" s="30" t="s">
        <v>453</v>
      </c>
      <c r="D40" s="177" t="s">
        <v>327</v>
      </c>
      <c r="E40" s="125" t="str">
        <f t="shared" si="5"/>
        <v>N/A</v>
      </c>
    </row>
    <row r="41" spans="1:5" ht="44.25" customHeight="1">
      <c r="A41" s="28" t="s">
        <v>104</v>
      </c>
      <c r="B41" s="57" t="s">
        <v>105</v>
      </c>
      <c r="C41" s="30" t="s">
        <v>451</v>
      </c>
      <c r="D41" s="177" t="s">
        <v>328</v>
      </c>
      <c r="E41" s="125">
        <f t="shared" si="5"/>
        <v>1</v>
      </c>
    </row>
    <row r="42" spans="1:5" ht="44.25" customHeight="1">
      <c r="A42" s="33" t="s">
        <v>106</v>
      </c>
      <c r="B42" s="26"/>
      <c r="C42" s="26"/>
      <c r="D42" s="37"/>
      <c r="E42" s="124">
        <f>IFERROR(AVERAGE(E32:E41)*Weighting!D9, 0)</f>
        <v>6.6193853427895979</v>
      </c>
    </row>
    <row r="43" spans="1:5" ht="44.25" customHeight="1">
      <c r="A43" s="28" t="s">
        <v>107</v>
      </c>
      <c r="B43" s="29" t="s">
        <v>108</v>
      </c>
      <c r="C43" s="30" t="s">
        <v>451</v>
      </c>
      <c r="D43" s="177" t="s">
        <v>329</v>
      </c>
      <c r="E43" s="125">
        <f t="shared" ref="E43:E44" si="6">IF(C43="Yes", 1, IF(C43="N/A", "N/A", 0))</f>
        <v>1</v>
      </c>
    </row>
    <row r="44" spans="1:5" ht="44.25" customHeight="1">
      <c r="A44" s="28" t="s">
        <v>109</v>
      </c>
      <c r="B44" s="29" t="s">
        <v>110</v>
      </c>
      <c r="C44" s="30" t="s">
        <v>451</v>
      </c>
      <c r="D44" s="177" t="s">
        <v>330</v>
      </c>
      <c r="E44" s="125">
        <f t="shared" si="6"/>
        <v>1</v>
      </c>
    </row>
    <row r="45" spans="1:5" ht="44.25" customHeight="1">
      <c r="A45" s="33" t="s">
        <v>111</v>
      </c>
      <c r="B45" s="26"/>
      <c r="C45" s="26"/>
      <c r="D45" s="37"/>
      <c r="E45" s="124">
        <f>IFERROR(AVERAGE(E43:E44)*Weighting!D10, 0)</f>
        <v>9.5744680851063837</v>
      </c>
    </row>
    <row r="46" spans="1:5" ht="59" customHeight="1">
      <c r="A46" s="28" t="s">
        <v>112</v>
      </c>
      <c r="B46" s="29" t="s">
        <v>113</v>
      </c>
      <c r="C46" s="30" t="s">
        <v>451</v>
      </c>
      <c r="D46" s="177" t="s">
        <v>331</v>
      </c>
      <c r="E46" s="125">
        <f t="shared" ref="E46:E47" si="7">IF(C46="Yes", 1, IF(C46="N/A", "N/A", 0))</f>
        <v>1</v>
      </c>
    </row>
    <row r="47" spans="1:5" ht="44.25" customHeight="1">
      <c r="A47" s="28" t="s">
        <v>114</v>
      </c>
      <c r="B47" s="38" t="s">
        <v>115</v>
      </c>
      <c r="C47" s="90" t="s">
        <v>451</v>
      </c>
      <c r="D47" s="177" t="s">
        <v>332</v>
      </c>
      <c r="E47" s="125">
        <f t="shared" si="7"/>
        <v>1</v>
      </c>
    </row>
    <row r="48" spans="1:5" ht="44.25" customHeight="1">
      <c r="A48" s="33" t="s">
        <v>116</v>
      </c>
      <c r="B48" s="26"/>
      <c r="C48" s="26"/>
      <c r="D48" s="37"/>
      <c r="E48" s="124">
        <f>IFERROR(AVERAGE(E46:E47)*Weighting!D11, 0)</f>
        <v>9.5744680851063837</v>
      </c>
    </row>
    <row r="49" spans="1:5" ht="44.25" customHeight="1">
      <c r="A49" s="28" t="s">
        <v>117</v>
      </c>
      <c r="B49" s="29" t="s">
        <v>118</v>
      </c>
      <c r="C49" s="70" t="s">
        <v>452</v>
      </c>
      <c r="D49" s="177" t="s">
        <v>333</v>
      </c>
      <c r="E49" s="125">
        <f t="shared" ref="E49:E50" si="8">IF(C49="Yes", 1, IF(C49="N/A", "N/A", 0))</f>
        <v>0</v>
      </c>
    </row>
    <row r="50" spans="1:5" ht="59" customHeight="1">
      <c r="A50" s="28" t="s">
        <v>119</v>
      </c>
      <c r="B50" s="29" t="s">
        <v>120</v>
      </c>
      <c r="C50" s="90" t="s">
        <v>451</v>
      </c>
      <c r="D50" s="177" t="s">
        <v>334</v>
      </c>
      <c r="E50" s="125">
        <f t="shared" si="8"/>
        <v>1</v>
      </c>
    </row>
    <row r="51" spans="1:5" ht="44.25" customHeight="1">
      <c r="A51" s="33" t="s">
        <v>121</v>
      </c>
      <c r="B51" s="26"/>
      <c r="C51" s="26"/>
      <c r="D51" s="37"/>
      <c r="E51" s="124">
        <f>IFERROR(AVERAGE(E49:E50)*Weighting!D12, 0)</f>
        <v>4.7872340425531918</v>
      </c>
    </row>
    <row r="52" spans="1:5" ht="44.25" customHeight="1">
      <c r="A52" s="28" t="s">
        <v>122</v>
      </c>
      <c r="B52" s="29" t="s">
        <v>123</v>
      </c>
      <c r="C52" s="70" t="s">
        <v>451</v>
      </c>
      <c r="D52" s="177" t="s">
        <v>335</v>
      </c>
      <c r="E52" s="125">
        <f t="shared" ref="E52:E54" si="9">IF(C52="Yes", 1, IF(C52="N/A", "N/A", 0))</f>
        <v>1</v>
      </c>
    </row>
    <row r="53" spans="1:5" ht="44.25" customHeight="1">
      <c r="A53" s="28" t="s">
        <v>124</v>
      </c>
      <c r="B53" s="29" t="s">
        <v>125</v>
      </c>
      <c r="C53" s="30" t="s">
        <v>451</v>
      </c>
      <c r="D53" s="177" t="s">
        <v>336</v>
      </c>
      <c r="E53" s="125">
        <f t="shared" si="9"/>
        <v>1</v>
      </c>
    </row>
    <row r="54" spans="1:5" ht="44.25" customHeight="1">
      <c r="A54" s="28" t="s">
        <v>126</v>
      </c>
      <c r="B54" s="29" t="s">
        <v>127</v>
      </c>
      <c r="C54" s="30" t="s">
        <v>451</v>
      </c>
      <c r="D54" s="177" t="s">
        <v>337</v>
      </c>
      <c r="E54" s="125">
        <f t="shared" si="9"/>
        <v>1</v>
      </c>
    </row>
    <row r="55" spans="1:5" ht="25" customHeight="1">
      <c r="A55" s="43" t="s">
        <v>128</v>
      </c>
      <c r="B55" s="44"/>
      <c r="C55" s="44"/>
      <c r="D55" s="63"/>
      <c r="E55" s="127">
        <f>IFERROR(AVERAGE(E52:E54)*Weighting!D13, 0)</f>
        <v>10.638297872340425</v>
      </c>
    </row>
    <row r="56" spans="1:5" ht="16">
      <c r="A56" s="91"/>
      <c r="B56" s="92"/>
      <c r="C56" s="93"/>
      <c r="D56" s="47"/>
      <c r="E56" s="128">
        <f>IFERROR(SUM(E55,E51,E48,E45,E42,E31,E26,E20,E18,E15,E10),0)</f>
        <v>81.193853427895974</v>
      </c>
    </row>
  </sheetData>
  <sheetProtection algorithmName="SHA-512" hashValue="xUULuLk55nNmdKeBPviauV9RBJ08/D08ROfIy2JNE8OeY9UKIRskRstIl8Dt3zR8QT3NEGeih83pZkdnbIyGsQ==" saltValue="kTsJTrsSJ9RnqBzaPI37UQ==" spinCount="100000" sheet="1" objects="1" scenarios="1" formatColumns="0" formatRows="0" insertColumns="0" insertRows="0" insertHyperlinks="0"/>
  <mergeCells count="1">
    <mergeCell ref="C2:D2"/>
  </mergeCells>
  <conditionalFormatting sqref="B1:B2 C5:C9 C11:C14 C16:C17 C19 C21:C25 C27:C30 C32:C41 C43:C44 C46:C47 C49:C50 C52:C54">
    <cfRule type="cellIs" dxfId="40" priority="8" operator="equal">
      <formula>"Yes"</formula>
    </cfRule>
    <cfRule type="cellIs" dxfId="39" priority="9" operator="equal">
      <formula>"No"</formula>
    </cfRule>
  </conditionalFormatting>
  <conditionalFormatting sqref="B1:B2">
    <cfRule type="cellIs" dxfId="38" priority="1" stopIfTrue="1" operator="equal">
      <formula>"Low"</formula>
    </cfRule>
    <cfRule type="cellIs" dxfId="37" priority="2" operator="equal">
      <formula>"Medium"</formula>
    </cfRule>
    <cfRule type="cellIs" dxfId="36" priority="3" operator="equal">
      <formula>"High"</formula>
    </cfRule>
    <cfRule type="cellIs" dxfId="35" priority="4" operator="equal">
      <formula>"I don't know"</formula>
    </cfRule>
    <cfRule type="cellIs" dxfId="34" priority="5" operator="equal">
      <formula>"Low"</formula>
    </cfRule>
    <cfRule type="cellIs" dxfId="33" priority="6" operator="equal">
      <formula>"Medium"</formula>
    </cfRule>
    <cfRule type="cellIs" dxfId="32" priority="7" operator="equal">
      <formula>"High"</formula>
    </cfRule>
  </conditionalFormatting>
  <conditionalFormatting sqref="C5:C9 C11:C14 C16:C17 C19 C21:C25 C27:C30 C32:C41 C43:C44 C46:C47 C49:C50 C52:C54">
    <cfRule type="cellIs" dxfId="31" priority="10" operator="equal">
      <formula>"Please select..."</formula>
    </cfRule>
    <cfRule type="cellIs" dxfId="30" priority="11" operator="equal">
      <formula>"N/A"</formula>
    </cfRule>
  </conditionalFormatting>
  <dataValidations count="1">
    <dataValidation type="list" allowBlank="1" showErrorMessage="1" sqref="C5:C9 C11:C14 C16:C17 C19 C21:C25 C27:C30 C32:C41 C43:C44 C46:C47 C49:C50 C52:C54" xr:uid="{00000000-0002-0000-0200-000000000000}">
      <formula1>"Select answer...,Yes,No,N/A"</formula1>
    </dataValidation>
  </dataValidations>
  <hyperlinks>
    <hyperlink ref="A4" r:id="rId1" xr:uid="{00000000-0004-0000-0200-000000000000}"/>
    <hyperlink ref="A10" r:id="rId2" xr:uid="{00000000-0004-0000-0200-000001000000}"/>
    <hyperlink ref="A15" r:id="rId3" xr:uid="{00000000-0004-0000-0200-000002000000}"/>
    <hyperlink ref="A18" r:id="rId4" xr:uid="{00000000-0004-0000-0200-000003000000}"/>
    <hyperlink ref="A20" r:id="rId5" xr:uid="{00000000-0004-0000-0200-000004000000}"/>
    <hyperlink ref="A31" r:id="rId6" xr:uid="{00000000-0004-0000-0200-000006000000}"/>
    <hyperlink ref="A42" r:id="rId7" xr:uid="{00000000-0004-0000-0200-000007000000}"/>
    <hyperlink ref="A45" r:id="rId8" xr:uid="{00000000-0004-0000-0200-000008000000}"/>
    <hyperlink ref="A48" r:id="rId9" xr:uid="{00000000-0004-0000-0200-000009000000}"/>
    <hyperlink ref="A51" r:id="rId10" xr:uid="{00000000-0004-0000-0200-00000A000000}"/>
  </hyperlinks>
  <printOptions horizontalCentered="1" gridLines="1"/>
  <pageMargins left="0.7" right="0.7" top="0.75" bottom="0.75" header="0" footer="0"/>
  <pageSetup paperSize="9" fitToHeight="0" pageOrder="overThenDown" orientation="landscape" cellComments="atEnd"/>
  <headerFooter>
    <oddHeader>&amp;C&amp;"Calibri"&amp;10&amp;K000000 OFFICIAL&amp;1#_x000D_</oddHeader>
    <oddFooter>&amp;C_x000D_&amp;1#&amp;"Calibri"&amp;10&amp;K000000 OFFICIAL</oddFooter>
  </headerFooter>
  <legacyDrawing r:id="rId11"/>
  <tableParts count="1">
    <tablePart r:id="rId12"/>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sheetPr>
  <dimension ref="A1:E87"/>
  <sheetViews>
    <sheetView showGridLines="0" zoomScaleNormal="100" workbookViewId="0">
      <pane ySplit="3" topLeftCell="A5" activePane="bottomLeft" state="frozen"/>
      <selection pane="bottomLeft" activeCell="B8" sqref="B8"/>
    </sheetView>
  </sheetViews>
  <sheetFormatPr baseColWidth="10" defaultColWidth="12.6640625" defaultRowHeight="15" customHeight="1" zeroHeight="1"/>
  <cols>
    <col min="1" max="1" width="17.1640625" customWidth="1"/>
    <col min="2" max="2" width="76.6640625" customWidth="1"/>
    <col min="3" max="3" width="23.5" customWidth="1"/>
    <col min="4" max="4" width="51.5" customWidth="1"/>
    <col min="5" max="5" width="21.6640625" hidden="1" customWidth="1"/>
  </cols>
  <sheetData>
    <row r="1" spans="1:5" ht="16.5" customHeight="1">
      <c r="A1" s="49" t="s">
        <v>129</v>
      </c>
      <c r="B1" s="64"/>
      <c r="C1" s="65"/>
      <c r="D1" s="66"/>
      <c r="E1" s="121"/>
    </row>
    <row r="2" spans="1:5" s="10" customFormat="1" ht="62.25" customHeight="1">
      <c r="A2" s="170" t="s">
        <v>34</v>
      </c>
      <c r="B2" s="169" t="str">
        <f>IF($E$87&lt;50, "Low", IF($E$87&lt;80, "Medium", "High"))</f>
        <v>High</v>
      </c>
      <c r="C2" s="184" t="str">
        <f>IF(B2="Not Started", " ", IF(B2="Low", "This project has not achieved the required confidence score and will not get spend control approval.", IF(B2="Medium", "This project has not achieved the required confidence score. You will need to discuss the responses you've provided here with the spend controls team.", "Congratulations! This project has achieved the required confidence score.")))</f>
        <v>Congratulations! This project has achieved the required confidence score.</v>
      </c>
      <c r="D2" s="185"/>
      <c r="E2" s="130"/>
    </row>
    <row r="3" spans="1:5" s="10" customFormat="1" ht="30" customHeight="1">
      <c r="A3" s="50" t="s">
        <v>35</v>
      </c>
      <c r="B3" s="67" t="s">
        <v>36</v>
      </c>
      <c r="C3" s="67" t="s">
        <v>37</v>
      </c>
      <c r="D3" s="50" t="s">
        <v>38</v>
      </c>
      <c r="E3" s="131" t="s">
        <v>39</v>
      </c>
    </row>
    <row r="4" spans="1:5" s="10" customFormat="1" ht="44.25" customHeight="1">
      <c r="A4" s="68" t="s">
        <v>40</v>
      </c>
      <c r="B4" s="69"/>
      <c r="C4" s="69"/>
      <c r="D4" s="153"/>
      <c r="E4" s="152"/>
    </row>
    <row r="5" spans="1:5" ht="59" customHeight="1">
      <c r="A5" s="28" t="s">
        <v>41</v>
      </c>
      <c r="B5" s="29" t="s">
        <v>42</v>
      </c>
      <c r="C5" s="70" t="s">
        <v>451</v>
      </c>
      <c r="D5" s="172" t="s">
        <v>338</v>
      </c>
      <c r="E5" s="132">
        <f t="shared" ref="E5:E9" si="0">IF(C5="Yes", 1, IF(C5="N/A", "N/A", 0))</f>
        <v>1</v>
      </c>
    </row>
    <row r="6" spans="1:5" ht="70" customHeight="1">
      <c r="A6" s="28" t="s">
        <v>43</v>
      </c>
      <c r="B6" s="29" t="s">
        <v>44</v>
      </c>
      <c r="C6" s="70" t="s">
        <v>451</v>
      </c>
      <c r="D6" s="172" t="s">
        <v>339</v>
      </c>
      <c r="E6" s="132">
        <f t="shared" si="0"/>
        <v>1</v>
      </c>
    </row>
    <row r="7" spans="1:5" ht="59" customHeight="1">
      <c r="A7" s="28" t="s">
        <v>45</v>
      </c>
      <c r="B7" s="29" t="s">
        <v>46</v>
      </c>
      <c r="C7" s="70" t="s">
        <v>452</v>
      </c>
      <c r="D7" s="172" t="s">
        <v>340</v>
      </c>
      <c r="E7" s="132">
        <f t="shared" si="0"/>
        <v>0</v>
      </c>
    </row>
    <row r="8" spans="1:5" ht="70" customHeight="1">
      <c r="A8" s="28" t="s">
        <v>47</v>
      </c>
      <c r="B8" s="29" t="s">
        <v>48</v>
      </c>
      <c r="C8" s="70" t="s">
        <v>451</v>
      </c>
      <c r="D8" s="172" t="s">
        <v>341</v>
      </c>
      <c r="E8" s="132">
        <f t="shared" si="0"/>
        <v>1</v>
      </c>
    </row>
    <row r="9" spans="1:5" ht="59" customHeight="1">
      <c r="A9" s="28" t="s">
        <v>49</v>
      </c>
      <c r="B9" s="29" t="s">
        <v>50</v>
      </c>
      <c r="C9" s="71" t="s">
        <v>452</v>
      </c>
      <c r="D9" s="172" t="s">
        <v>342</v>
      </c>
      <c r="E9" s="132">
        <f t="shared" si="0"/>
        <v>0</v>
      </c>
    </row>
    <row r="10" spans="1:5" ht="44.25" customHeight="1">
      <c r="A10" s="72" t="s">
        <v>51</v>
      </c>
      <c r="B10" s="73"/>
      <c r="C10" s="74"/>
      <c r="D10" s="34"/>
      <c r="E10" s="133">
        <f>IFERROR(AVERAGE(E5:E9)*Weighting!F3,0)</f>
        <v>3.3962264150943393</v>
      </c>
    </row>
    <row r="11" spans="1:5" ht="59" customHeight="1">
      <c r="A11" s="28" t="s">
        <v>52</v>
      </c>
      <c r="B11" s="29" t="s">
        <v>53</v>
      </c>
      <c r="C11" s="70" t="s">
        <v>451</v>
      </c>
      <c r="D11" s="172" t="s">
        <v>343</v>
      </c>
      <c r="E11" s="132">
        <f t="shared" ref="E11:E14" si="1">IF(C11="Yes", 1, IF(C11="N/A", "N/A", 0))</f>
        <v>1</v>
      </c>
    </row>
    <row r="12" spans="1:5" ht="59" customHeight="1">
      <c r="A12" s="28" t="s">
        <v>54</v>
      </c>
      <c r="B12" s="38" t="s">
        <v>55</v>
      </c>
      <c r="C12" s="70" t="s">
        <v>451</v>
      </c>
      <c r="D12" s="172" t="s">
        <v>344</v>
      </c>
      <c r="E12" s="132">
        <f t="shared" si="1"/>
        <v>1</v>
      </c>
    </row>
    <row r="13" spans="1:5" ht="57" customHeight="1">
      <c r="A13" s="28" t="s">
        <v>56</v>
      </c>
      <c r="B13" s="41" t="s">
        <v>57</v>
      </c>
      <c r="C13" s="70" t="s">
        <v>451</v>
      </c>
      <c r="D13" s="172" t="s">
        <v>345</v>
      </c>
      <c r="E13" s="132">
        <f t="shared" si="1"/>
        <v>1</v>
      </c>
    </row>
    <row r="14" spans="1:5" ht="44.25" customHeight="1">
      <c r="A14" s="28" t="s">
        <v>58</v>
      </c>
      <c r="B14" s="29" t="s">
        <v>59</v>
      </c>
      <c r="C14" s="70" t="s">
        <v>452</v>
      </c>
      <c r="D14" s="172" t="s">
        <v>346</v>
      </c>
      <c r="E14" s="132">
        <f t="shared" si="1"/>
        <v>0</v>
      </c>
    </row>
    <row r="15" spans="1:5" ht="44.25" customHeight="1">
      <c r="A15" s="33" t="s">
        <v>130</v>
      </c>
      <c r="B15" s="26"/>
      <c r="C15" s="26"/>
      <c r="D15" s="34"/>
      <c r="E15" s="133">
        <f>IFERROR(AVERAGE(E11:E14)*Weighting!F4,0)</f>
        <v>3.3018867924528301</v>
      </c>
    </row>
    <row r="16" spans="1:5" ht="59" customHeight="1">
      <c r="A16" s="28" t="s">
        <v>61</v>
      </c>
      <c r="B16" s="29" t="s">
        <v>62</v>
      </c>
      <c r="C16" s="70" t="s">
        <v>451</v>
      </c>
      <c r="D16" s="172" t="s">
        <v>347</v>
      </c>
      <c r="E16" s="132">
        <f t="shared" ref="E16:E17" si="2">IF(C16="Yes", 1, IF(C16="N/A", "N/A", 0))</f>
        <v>1</v>
      </c>
    </row>
    <row r="17" spans="1:5" ht="44.25" customHeight="1">
      <c r="A17" s="28" t="s">
        <v>63</v>
      </c>
      <c r="B17" s="29" t="s">
        <v>209</v>
      </c>
      <c r="C17" s="70" t="s">
        <v>451</v>
      </c>
      <c r="D17" s="172" t="s">
        <v>348</v>
      </c>
      <c r="E17" s="132">
        <f t="shared" si="2"/>
        <v>1</v>
      </c>
    </row>
    <row r="18" spans="1:5" ht="44.25" customHeight="1">
      <c r="A18" s="33" t="s">
        <v>131</v>
      </c>
      <c r="B18" s="26"/>
      <c r="C18" s="26"/>
      <c r="D18" s="34"/>
      <c r="E18" s="133">
        <f>IFERROR(AVERAGE(E16:E17)*Weighting!F5,0)</f>
        <v>5.0314465408805029</v>
      </c>
    </row>
    <row r="19" spans="1:5" ht="70" customHeight="1">
      <c r="A19" s="28" t="s">
        <v>65</v>
      </c>
      <c r="B19" s="167" t="s">
        <v>279</v>
      </c>
      <c r="C19" s="70" t="s">
        <v>451</v>
      </c>
      <c r="D19" s="172" t="s">
        <v>349</v>
      </c>
      <c r="E19" s="132">
        <f>IF(C19="Yes", 1, IF(C19="N/A", "N/A", 0))</f>
        <v>1</v>
      </c>
    </row>
    <row r="20" spans="1:5" ht="44.25" customHeight="1">
      <c r="A20" s="33" t="s">
        <v>132</v>
      </c>
      <c r="B20" s="26"/>
      <c r="C20" s="26"/>
      <c r="D20" s="34"/>
      <c r="E20" s="133">
        <f>IFERROR(AVERAGE(E19)*Weighting!F6,0)</f>
        <v>6.2893081761006293</v>
      </c>
    </row>
    <row r="21" spans="1:5" ht="44.25" customHeight="1">
      <c r="A21" s="28" t="s">
        <v>67</v>
      </c>
      <c r="B21" s="75" t="s">
        <v>133</v>
      </c>
      <c r="C21" s="70" t="s">
        <v>451</v>
      </c>
      <c r="D21" s="172" t="s">
        <v>350</v>
      </c>
      <c r="E21" s="132">
        <f t="shared" ref="E21:E25" si="3">IF(C21="Yes", 1, IF(C21="N/A", "N/A", 0))</f>
        <v>1</v>
      </c>
    </row>
    <row r="22" spans="1:5" ht="44.25" customHeight="1">
      <c r="A22" s="28" t="s">
        <v>69</v>
      </c>
      <c r="B22" s="29" t="s">
        <v>70</v>
      </c>
      <c r="C22" s="70" t="s">
        <v>452</v>
      </c>
      <c r="D22" s="172" t="s">
        <v>351</v>
      </c>
      <c r="E22" s="132">
        <f t="shared" si="3"/>
        <v>0</v>
      </c>
    </row>
    <row r="23" spans="1:5" ht="44.25" customHeight="1">
      <c r="A23" s="28" t="s">
        <v>71</v>
      </c>
      <c r="B23" s="29" t="s">
        <v>72</v>
      </c>
      <c r="C23" s="70" t="s">
        <v>452</v>
      </c>
      <c r="D23" s="172" t="s">
        <v>352</v>
      </c>
      <c r="E23" s="132">
        <f t="shared" si="3"/>
        <v>0</v>
      </c>
    </row>
    <row r="24" spans="1:5" ht="57" customHeight="1">
      <c r="A24" s="28" t="s">
        <v>73</v>
      </c>
      <c r="B24" s="29" t="s">
        <v>74</v>
      </c>
      <c r="C24" s="70" t="s">
        <v>451</v>
      </c>
      <c r="D24" s="172" t="s">
        <v>353</v>
      </c>
      <c r="E24" s="132">
        <f t="shared" si="3"/>
        <v>1</v>
      </c>
    </row>
    <row r="25" spans="1:5" ht="57" customHeight="1">
      <c r="A25" s="28" t="s">
        <v>75</v>
      </c>
      <c r="B25" s="29" t="s">
        <v>76</v>
      </c>
      <c r="C25" s="70" t="s">
        <v>451</v>
      </c>
      <c r="D25" s="172" t="s">
        <v>354</v>
      </c>
      <c r="E25" s="132">
        <f t="shared" si="3"/>
        <v>1</v>
      </c>
    </row>
    <row r="26" spans="1:5" ht="44.25" customHeight="1">
      <c r="A26" s="33" t="s">
        <v>134</v>
      </c>
      <c r="B26" s="26"/>
      <c r="C26" s="26"/>
      <c r="D26" s="34"/>
      <c r="E26" s="133">
        <f>IFERROR(AVERAGE(E21:E25)*Weighting!F7,0)</f>
        <v>3.3962264150943393</v>
      </c>
    </row>
    <row r="27" spans="1:5" ht="59" customHeight="1">
      <c r="A27" s="28" t="s">
        <v>77</v>
      </c>
      <c r="B27" s="38" t="s">
        <v>78</v>
      </c>
      <c r="C27" s="70" t="s">
        <v>451</v>
      </c>
      <c r="D27" s="172" t="s">
        <v>355</v>
      </c>
      <c r="E27" s="132">
        <f t="shared" ref="E27:E30" si="4">IF(C27="Yes", 1, IF(C27="N/A", "N/A", 0))</f>
        <v>1</v>
      </c>
    </row>
    <row r="28" spans="1:5" ht="44.25" customHeight="1">
      <c r="A28" s="28" t="s">
        <v>79</v>
      </c>
      <c r="B28" s="54" t="s">
        <v>135</v>
      </c>
      <c r="C28" s="70" t="s">
        <v>453</v>
      </c>
      <c r="D28" s="172" t="s">
        <v>356</v>
      </c>
      <c r="E28" s="132" t="str">
        <f t="shared" si="4"/>
        <v>N/A</v>
      </c>
    </row>
    <row r="29" spans="1:5" ht="44.25" customHeight="1">
      <c r="A29" s="28" t="s">
        <v>81</v>
      </c>
      <c r="B29" s="29" t="s">
        <v>136</v>
      </c>
      <c r="C29" s="70" t="s">
        <v>451</v>
      </c>
      <c r="D29" s="172" t="s">
        <v>357</v>
      </c>
      <c r="E29" s="132">
        <f t="shared" si="4"/>
        <v>1</v>
      </c>
    </row>
    <row r="30" spans="1:5" ht="59" customHeight="1">
      <c r="A30" s="28" t="s">
        <v>83</v>
      </c>
      <c r="B30" s="29" t="s">
        <v>84</v>
      </c>
      <c r="C30" s="70" t="s">
        <v>451</v>
      </c>
      <c r="D30" s="172" t="s">
        <v>358</v>
      </c>
      <c r="E30" s="132">
        <f t="shared" si="4"/>
        <v>1</v>
      </c>
    </row>
    <row r="31" spans="1:5" ht="44.25" customHeight="1">
      <c r="A31" s="33" t="s">
        <v>137</v>
      </c>
      <c r="B31" s="26"/>
      <c r="C31" s="26"/>
      <c r="D31" s="34"/>
      <c r="E31" s="133">
        <f>IFERROR(AVERAGE(E27:E30)*Weighting!F8,0)</f>
        <v>4.4025157232704402</v>
      </c>
    </row>
    <row r="32" spans="1:5" ht="59" customHeight="1">
      <c r="A32" s="28" t="s">
        <v>86</v>
      </c>
      <c r="B32" s="29" t="s">
        <v>113</v>
      </c>
      <c r="C32" s="70" t="s">
        <v>451</v>
      </c>
      <c r="D32" s="172" t="s">
        <v>331</v>
      </c>
      <c r="E32" s="132">
        <f t="shared" ref="E32:E33" si="5">IF(C32="Yes", 1, IF(C32="N/A", "N/A", 0))</f>
        <v>1</v>
      </c>
    </row>
    <row r="33" spans="1:5" ht="44.25" customHeight="1">
      <c r="A33" s="28" t="s">
        <v>88</v>
      </c>
      <c r="B33" s="38" t="s">
        <v>115</v>
      </c>
      <c r="C33" s="70" t="s">
        <v>451</v>
      </c>
      <c r="D33" s="172" t="s">
        <v>332</v>
      </c>
      <c r="E33" s="132">
        <f t="shared" si="5"/>
        <v>1</v>
      </c>
    </row>
    <row r="34" spans="1:5" ht="44.25" customHeight="1">
      <c r="A34" s="33" t="s">
        <v>138</v>
      </c>
      <c r="B34" s="26"/>
      <c r="C34" s="26"/>
      <c r="D34" s="34"/>
      <c r="E34" s="133">
        <f>IFERROR(AVERAGE(E32:E33)*Weighting!F11,0)</f>
        <v>5.0314465408805029</v>
      </c>
    </row>
    <row r="35" spans="1:5" ht="70" customHeight="1">
      <c r="A35" s="28" t="s">
        <v>90</v>
      </c>
      <c r="B35" s="29" t="s">
        <v>118</v>
      </c>
      <c r="C35" s="70" t="s">
        <v>451</v>
      </c>
      <c r="D35" s="172" t="s">
        <v>359</v>
      </c>
      <c r="E35" s="132">
        <f t="shared" ref="E35:E36" si="6">IF(C35="Yes", 1, IF(C35="N/A", "N/A", 0))</f>
        <v>1</v>
      </c>
    </row>
    <row r="36" spans="1:5" ht="59" customHeight="1">
      <c r="A36" s="28" t="s">
        <v>92</v>
      </c>
      <c r="B36" s="29" t="s">
        <v>120</v>
      </c>
      <c r="C36" s="70" t="s">
        <v>451</v>
      </c>
      <c r="D36" s="172" t="s">
        <v>360</v>
      </c>
      <c r="E36" s="132">
        <f t="shared" si="6"/>
        <v>1</v>
      </c>
    </row>
    <row r="37" spans="1:5" ht="44.25" customHeight="1">
      <c r="A37" s="33" t="s">
        <v>139</v>
      </c>
      <c r="B37" s="26"/>
      <c r="C37" s="26"/>
      <c r="D37" s="34"/>
      <c r="E37" s="133">
        <f>IFERROR(AVERAGE(E35:E36)*Weighting!F12,0)</f>
        <v>5.0314465408805029</v>
      </c>
    </row>
    <row r="38" spans="1:5" ht="44.25" customHeight="1">
      <c r="A38" s="28" t="s">
        <v>94</v>
      </c>
      <c r="B38" s="29" t="s">
        <v>123</v>
      </c>
      <c r="C38" s="70" t="s">
        <v>451</v>
      </c>
      <c r="D38" s="172" t="s">
        <v>361</v>
      </c>
      <c r="E38" s="132">
        <f t="shared" ref="E38:E40" si="7">IF(C38="Yes", 1, IF(C38="N/A", "N/A", 0))</f>
        <v>1</v>
      </c>
    </row>
    <row r="39" spans="1:5" ht="70" customHeight="1">
      <c r="A39" s="28" t="s">
        <v>96</v>
      </c>
      <c r="B39" s="29" t="s">
        <v>125</v>
      </c>
      <c r="C39" s="70" t="s">
        <v>451</v>
      </c>
      <c r="D39" s="172" t="s">
        <v>362</v>
      </c>
      <c r="E39" s="132">
        <f t="shared" si="7"/>
        <v>1</v>
      </c>
    </row>
    <row r="40" spans="1:5" ht="44.25" customHeight="1">
      <c r="A40" s="28" t="s">
        <v>98</v>
      </c>
      <c r="B40" s="29" t="s">
        <v>127</v>
      </c>
      <c r="C40" s="70" t="s">
        <v>451</v>
      </c>
      <c r="D40" s="172" t="s">
        <v>363</v>
      </c>
      <c r="E40" s="132">
        <f t="shared" si="7"/>
        <v>1</v>
      </c>
    </row>
    <row r="41" spans="1:5" ht="44.25" customHeight="1">
      <c r="A41" s="39" t="s">
        <v>140</v>
      </c>
      <c r="B41" s="40"/>
      <c r="C41" s="37"/>
      <c r="D41" s="34"/>
      <c r="E41" s="133">
        <f>IFERROR(AVERAGE(E38:E40)*Weighting!F13,0)</f>
        <v>5.6603773584905657</v>
      </c>
    </row>
    <row r="42" spans="1:5" ht="59" customHeight="1">
      <c r="A42" s="28" t="s">
        <v>100</v>
      </c>
      <c r="B42" s="29" t="s">
        <v>141</v>
      </c>
      <c r="C42" s="70" t="s">
        <v>451</v>
      </c>
      <c r="D42" s="172" t="s">
        <v>364</v>
      </c>
      <c r="E42" s="132">
        <f t="shared" ref="E42:E46" si="8">IF(C42="Yes", 1, IF(C42="N/A", "N/A", 0))</f>
        <v>1</v>
      </c>
    </row>
    <row r="43" spans="1:5" ht="59" customHeight="1">
      <c r="A43" s="28" t="s">
        <v>102</v>
      </c>
      <c r="B43" s="29" t="s">
        <v>142</v>
      </c>
      <c r="C43" s="70" t="s">
        <v>451</v>
      </c>
      <c r="D43" s="172" t="s">
        <v>365</v>
      </c>
      <c r="E43" s="132">
        <f t="shared" si="8"/>
        <v>1</v>
      </c>
    </row>
    <row r="44" spans="1:5" ht="44.25" customHeight="1">
      <c r="A44" s="28" t="s">
        <v>104</v>
      </c>
      <c r="B44" s="29" t="s">
        <v>143</v>
      </c>
      <c r="C44" s="70" t="s">
        <v>451</v>
      </c>
      <c r="D44" s="172" t="s">
        <v>366</v>
      </c>
      <c r="E44" s="132">
        <f t="shared" si="8"/>
        <v>1</v>
      </c>
    </row>
    <row r="45" spans="1:5" ht="59" customHeight="1">
      <c r="A45" s="28" t="s">
        <v>107</v>
      </c>
      <c r="B45" s="29" t="s">
        <v>144</v>
      </c>
      <c r="C45" s="70" t="s">
        <v>451</v>
      </c>
      <c r="D45" s="172" t="s">
        <v>367</v>
      </c>
      <c r="E45" s="132">
        <f t="shared" si="8"/>
        <v>1</v>
      </c>
    </row>
    <row r="46" spans="1:5" ht="59" customHeight="1">
      <c r="A46" s="28" t="s">
        <v>109</v>
      </c>
      <c r="B46" s="76" t="s">
        <v>145</v>
      </c>
      <c r="C46" s="70" t="s">
        <v>452</v>
      </c>
      <c r="D46" s="172" t="s">
        <v>368</v>
      </c>
      <c r="E46" s="132">
        <f t="shared" si="8"/>
        <v>0</v>
      </c>
    </row>
    <row r="47" spans="1:5" ht="44.25" customHeight="1">
      <c r="A47" s="39" t="s">
        <v>146</v>
      </c>
      <c r="B47" s="40"/>
      <c r="C47" s="37"/>
      <c r="D47" s="34"/>
      <c r="E47" s="133">
        <f>IFERROR(AVERAGE(E42:E45)*Weighting!F14,0)</f>
        <v>6.2893081761006293</v>
      </c>
    </row>
    <row r="48" spans="1:5" ht="44.25" customHeight="1">
      <c r="A48" s="28" t="s">
        <v>112</v>
      </c>
      <c r="B48" s="29" t="s">
        <v>147</v>
      </c>
      <c r="C48" s="70" t="s">
        <v>451</v>
      </c>
      <c r="D48" s="172" t="s">
        <v>369</v>
      </c>
      <c r="E48" s="132">
        <f t="shared" ref="E48:E51" si="9">IF(C48="Yes", 1, IF(C48="N/A", "N/A", 0))</f>
        <v>1</v>
      </c>
    </row>
    <row r="49" spans="1:5" ht="59" customHeight="1">
      <c r="A49" s="28" t="s">
        <v>114</v>
      </c>
      <c r="B49" s="29" t="s">
        <v>148</v>
      </c>
      <c r="C49" s="70" t="s">
        <v>451</v>
      </c>
      <c r="D49" s="172" t="s">
        <v>370</v>
      </c>
      <c r="E49" s="132">
        <f t="shared" si="9"/>
        <v>1</v>
      </c>
    </row>
    <row r="50" spans="1:5" ht="44.25" customHeight="1">
      <c r="A50" s="28" t="s">
        <v>117</v>
      </c>
      <c r="B50" s="29" t="s">
        <v>149</v>
      </c>
      <c r="C50" s="70" t="s">
        <v>451</v>
      </c>
      <c r="D50" s="172" t="s">
        <v>371</v>
      </c>
      <c r="E50" s="132">
        <f t="shared" si="9"/>
        <v>1</v>
      </c>
    </row>
    <row r="51" spans="1:5" ht="59" customHeight="1">
      <c r="A51" s="28" t="s">
        <v>119</v>
      </c>
      <c r="B51" s="29" t="s">
        <v>150</v>
      </c>
      <c r="C51" s="70" t="s">
        <v>451</v>
      </c>
      <c r="D51" s="172" t="s">
        <v>372</v>
      </c>
      <c r="E51" s="132">
        <f t="shared" si="9"/>
        <v>1</v>
      </c>
    </row>
    <row r="52" spans="1:5" ht="44.25" customHeight="1">
      <c r="A52" s="39" t="s">
        <v>151</v>
      </c>
      <c r="B52" s="40"/>
      <c r="C52" s="37"/>
      <c r="D52" s="34"/>
      <c r="E52" s="133">
        <f>IFERROR(AVERAGE(E48:E51)*Weighting!F15,0)</f>
        <v>6.2893081761006293</v>
      </c>
    </row>
    <row r="53" spans="1:5" ht="59" customHeight="1">
      <c r="A53" s="28" t="s">
        <v>122</v>
      </c>
      <c r="B53" s="29" t="s">
        <v>152</v>
      </c>
      <c r="C53" s="70" t="s">
        <v>451</v>
      </c>
      <c r="D53" s="172" t="s">
        <v>373</v>
      </c>
      <c r="E53" s="132">
        <f t="shared" ref="E53:E56" si="10">IF(C53="Yes", 1, IF(C53="N/A", "N/A", 0))</f>
        <v>1</v>
      </c>
    </row>
    <row r="54" spans="1:5" ht="59" customHeight="1">
      <c r="A54" s="28" t="s">
        <v>124</v>
      </c>
      <c r="B54" s="29" t="s">
        <v>153</v>
      </c>
      <c r="C54" s="70" t="s">
        <v>451</v>
      </c>
      <c r="D54" s="172" t="s">
        <v>374</v>
      </c>
      <c r="E54" s="132">
        <f t="shared" si="10"/>
        <v>1</v>
      </c>
    </row>
    <row r="55" spans="1:5" ht="59" customHeight="1">
      <c r="A55" s="28" t="s">
        <v>126</v>
      </c>
      <c r="B55" s="29" t="s">
        <v>154</v>
      </c>
      <c r="C55" s="70" t="s">
        <v>451</v>
      </c>
      <c r="D55" s="172" t="s">
        <v>375</v>
      </c>
      <c r="E55" s="132">
        <f t="shared" si="10"/>
        <v>1</v>
      </c>
    </row>
    <row r="56" spans="1:5" ht="44.25" customHeight="1">
      <c r="A56" s="28" t="s">
        <v>155</v>
      </c>
      <c r="B56" s="29" t="s">
        <v>156</v>
      </c>
      <c r="C56" s="70" t="s">
        <v>452</v>
      </c>
      <c r="D56" s="172" t="s">
        <v>376</v>
      </c>
      <c r="E56" s="132">
        <f t="shared" si="10"/>
        <v>0</v>
      </c>
    </row>
    <row r="57" spans="1:5" ht="44.25" customHeight="1">
      <c r="A57" s="39" t="s">
        <v>266</v>
      </c>
      <c r="B57" s="40"/>
      <c r="C57" s="37"/>
      <c r="D57" s="34"/>
      <c r="E57" s="133">
        <f>IFERROR(AVERAGE(E53:E56)*Weighting!F16,0)</f>
        <v>4.2452830188679247</v>
      </c>
    </row>
    <row r="58" spans="1:5" ht="59" customHeight="1">
      <c r="A58" s="28" t="s">
        <v>157</v>
      </c>
      <c r="B58" s="29" t="s">
        <v>158</v>
      </c>
      <c r="C58" s="70" t="s">
        <v>451</v>
      </c>
      <c r="D58" s="172" t="s">
        <v>377</v>
      </c>
      <c r="E58" s="132">
        <f t="shared" ref="E58:E59" si="11">IF(C58="Yes", 1, IF(C58="N/A", "N/A", 0))</f>
        <v>1</v>
      </c>
    </row>
    <row r="59" spans="1:5" ht="59" customHeight="1">
      <c r="A59" s="28" t="s">
        <v>159</v>
      </c>
      <c r="B59" s="29" t="s">
        <v>160</v>
      </c>
      <c r="C59" s="70" t="s">
        <v>451</v>
      </c>
      <c r="D59" s="172" t="s">
        <v>378</v>
      </c>
      <c r="E59" s="132">
        <f t="shared" si="11"/>
        <v>1</v>
      </c>
    </row>
    <row r="60" spans="1:5" ht="44.25" customHeight="1">
      <c r="A60" s="39" t="s">
        <v>161</v>
      </c>
      <c r="B60" s="40"/>
      <c r="C60" s="37"/>
      <c r="D60" s="34"/>
      <c r="E60" s="133">
        <f>IFERROR(AVERAGE(E58:E59)*Weighting!F17,0)</f>
        <v>6.2893081761006293</v>
      </c>
    </row>
    <row r="61" spans="1:5" ht="59" customHeight="1">
      <c r="A61" s="28" t="s">
        <v>162</v>
      </c>
      <c r="B61" s="29" t="s">
        <v>163</v>
      </c>
      <c r="C61" s="70" t="s">
        <v>451</v>
      </c>
      <c r="D61" s="172" t="s">
        <v>379</v>
      </c>
      <c r="E61" s="132">
        <f t="shared" ref="E61:E64" si="12">IF(C61="Yes", 1, IF(C61="N/A", "N/A", 0))</f>
        <v>1</v>
      </c>
    </row>
    <row r="62" spans="1:5" ht="44.25" customHeight="1">
      <c r="A62" s="28" t="s">
        <v>164</v>
      </c>
      <c r="B62" s="29" t="s">
        <v>165</v>
      </c>
      <c r="C62" s="70" t="s">
        <v>451</v>
      </c>
      <c r="D62" s="172" t="s">
        <v>380</v>
      </c>
      <c r="E62" s="132">
        <f t="shared" si="12"/>
        <v>1</v>
      </c>
    </row>
    <row r="63" spans="1:5" ht="44.25" customHeight="1">
      <c r="A63" s="28" t="s">
        <v>166</v>
      </c>
      <c r="B63" s="29" t="s">
        <v>167</v>
      </c>
      <c r="C63" s="70" t="s">
        <v>451</v>
      </c>
      <c r="D63" s="172" t="s">
        <v>381</v>
      </c>
      <c r="E63" s="132">
        <f t="shared" si="12"/>
        <v>1</v>
      </c>
    </row>
    <row r="64" spans="1:5" ht="44.25" customHeight="1">
      <c r="A64" s="28" t="s">
        <v>168</v>
      </c>
      <c r="B64" s="29" t="s">
        <v>169</v>
      </c>
      <c r="C64" s="70" t="s">
        <v>451</v>
      </c>
      <c r="D64" s="172" t="s">
        <v>382</v>
      </c>
      <c r="E64" s="132">
        <f t="shared" si="12"/>
        <v>1</v>
      </c>
    </row>
    <row r="65" spans="1:5" ht="44.25" customHeight="1">
      <c r="A65" s="39" t="s">
        <v>170</v>
      </c>
      <c r="B65" s="40"/>
      <c r="C65" s="37"/>
      <c r="D65" s="34"/>
      <c r="E65" s="133">
        <f>IFERROR(AVERAGE(E61:E64)*Weighting!F18,0)</f>
        <v>3.1446540880503147</v>
      </c>
    </row>
    <row r="66" spans="1:5" ht="70" customHeight="1">
      <c r="A66" s="28" t="s">
        <v>171</v>
      </c>
      <c r="B66" s="29" t="s">
        <v>172</v>
      </c>
      <c r="C66" s="70" t="s">
        <v>451</v>
      </c>
      <c r="D66" s="172" t="s">
        <v>383</v>
      </c>
      <c r="E66" s="132">
        <f t="shared" ref="E66:E67" si="13">IF(C66="Yes", 1, IF(C66="N/A", "N/A", 0))</f>
        <v>1</v>
      </c>
    </row>
    <row r="67" spans="1:5" ht="59" customHeight="1">
      <c r="A67" s="28" t="s">
        <v>173</v>
      </c>
      <c r="B67" s="29" t="s">
        <v>174</v>
      </c>
      <c r="C67" s="70" t="s">
        <v>451</v>
      </c>
      <c r="D67" s="172" t="s">
        <v>384</v>
      </c>
      <c r="E67" s="132">
        <f t="shared" si="13"/>
        <v>1</v>
      </c>
    </row>
    <row r="68" spans="1:5" ht="44.25" customHeight="1">
      <c r="A68" s="39" t="s">
        <v>175</v>
      </c>
      <c r="B68" s="40"/>
      <c r="C68" s="37"/>
      <c r="D68" s="34"/>
      <c r="E68" s="133">
        <f>IFERROR(AVERAGE(E66:E67)*Weighting!F19,0)</f>
        <v>5.0314465408805029</v>
      </c>
    </row>
    <row r="69" spans="1:5" ht="44.25" customHeight="1">
      <c r="A69" s="28" t="s">
        <v>176</v>
      </c>
      <c r="B69" s="29" t="s">
        <v>177</v>
      </c>
      <c r="C69" s="70" t="s">
        <v>451</v>
      </c>
      <c r="D69" s="172" t="s">
        <v>385</v>
      </c>
      <c r="E69" s="132">
        <f t="shared" ref="E69:E72" si="14">IF(C69="Yes", 1, IF(C69="N/A", "N/A", 0))</f>
        <v>1</v>
      </c>
    </row>
    <row r="70" spans="1:5" ht="44.25" customHeight="1">
      <c r="A70" s="28" t="s">
        <v>178</v>
      </c>
      <c r="B70" s="29" t="s">
        <v>179</v>
      </c>
      <c r="C70" s="70" t="s">
        <v>451</v>
      </c>
      <c r="D70" s="172" t="s">
        <v>386</v>
      </c>
      <c r="E70" s="132">
        <f t="shared" si="14"/>
        <v>1</v>
      </c>
    </row>
    <row r="71" spans="1:5" ht="57" customHeight="1">
      <c r="A71" s="28" t="s">
        <v>180</v>
      </c>
      <c r="B71" s="29" t="s">
        <v>281</v>
      </c>
      <c r="C71" s="70" t="s">
        <v>452</v>
      </c>
      <c r="D71" s="172" t="s">
        <v>387</v>
      </c>
      <c r="E71" s="132">
        <f t="shared" si="14"/>
        <v>0</v>
      </c>
    </row>
    <row r="72" spans="1:5" ht="44.25" customHeight="1">
      <c r="A72" s="28" t="s">
        <v>181</v>
      </c>
      <c r="B72" s="29" t="s">
        <v>182</v>
      </c>
      <c r="C72" s="70" t="s">
        <v>453</v>
      </c>
      <c r="D72" s="172" t="s">
        <v>388</v>
      </c>
      <c r="E72" s="132" t="str">
        <f t="shared" si="14"/>
        <v>N/A</v>
      </c>
    </row>
    <row r="73" spans="1:5" ht="44.25" customHeight="1">
      <c r="A73" s="77" t="s">
        <v>183</v>
      </c>
      <c r="B73" s="78"/>
      <c r="C73" s="78"/>
      <c r="D73" s="78"/>
      <c r="E73" s="133">
        <f>(IFERROR(AVERAGE(E69:E72)*Weighting!F20,0))</f>
        <v>3.3542976939203353</v>
      </c>
    </row>
    <row r="74" spans="1:5" ht="44.25" customHeight="1">
      <c r="A74" s="28" t="s">
        <v>184</v>
      </c>
      <c r="B74" s="29" t="s">
        <v>185</v>
      </c>
      <c r="C74" s="70" t="s">
        <v>453</v>
      </c>
      <c r="D74" s="172" t="s">
        <v>389</v>
      </c>
      <c r="E74" s="132" t="str">
        <f t="shared" ref="E74:E76" si="15">IF(C74="Yes", 1, IF(C74="N/A", "N/A", 0))</f>
        <v>N/A</v>
      </c>
    </row>
    <row r="75" spans="1:5" ht="44.25" customHeight="1">
      <c r="A75" s="28" t="s">
        <v>186</v>
      </c>
      <c r="B75" s="29" t="s">
        <v>187</v>
      </c>
      <c r="C75" s="70" t="s">
        <v>453</v>
      </c>
      <c r="D75" s="172" t="s">
        <v>390</v>
      </c>
      <c r="E75" s="132" t="str">
        <f t="shared" si="15"/>
        <v>N/A</v>
      </c>
    </row>
    <row r="76" spans="1:5" ht="44.25" customHeight="1">
      <c r="A76" s="28" t="s">
        <v>188</v>
      </c>
      <c r="B76" s="29" t="s">
        <v>189</v>
      </c>
      <c r="C76" s="71" t="s">
        <v>453</v>
      </c>
      <c r="D76" s="172" t="s">
        <v>391</v>
      </c>
      <c r="E76" s="132" t="str">
        <f t="shared" si="15"/>
        <v>N/A</v>
      </c>
    </row>
    <row r="77" spans="1:5" ht="44.25" customHeight="1">
      <c r="A77" s="39" t="s">
        <v>190</v>
      </c>
      <c r="B77" s="40"/>
      <c r="C77" s="37"/>
      <c r="D77" s="34"/>
      <c r="E77" s="133">
        <f>IFERROR(AVERAGE(E74:E76)*Weighting!F21,0)</f>
        <v>0</v>
      </c>
    </row>
    <row r="78" spans="1:5" ht="44.25" customHeight="1">
      <c r="A78" s="28" t="s">
        <v>191</v>
      </c>
      <c r="B78" s="29" t="s">
        <v>192</v>
      </c>
      <c r="C78" s="70" t="s">
        <v>453</v>
      </c>
      <c r="D78" s="172" t="s">
        <v>392</v>
      </c>
      <c r="E78" s="132" t="str">
        <f t="shared" ref="E78:E81" si="16">IF(C78="Yes", 1, IF(C78="N/A", "N/A", 0))</f>
        <v>N/A</v>
      </c>
    </row>
    <row r="79" spans="1:5" ht="44.25" customHeight="1">
      <c r="A79" s="28" t="s">
        <v>193</v>
      </c>
      <c r="B79" s="29" t="s">
        <v>194</v>
      </c>
      <c r="C79" s="70" t="s">
        <v>453</v>
      </c>
      <c r="D79" s="172" t="s">
        <v>393</v>
      </c>
      <c r="E79" s="132" t="str">
        <f t="shared" si="16"/>
        <v>N/A</v>
      </c>
    </row>
    <row r="80" spans="1:5" ht="44.25" customHeight="1">
      <c r="A80" s="28" t="s">
        <v>195</v>
      </c>
      <c r="B80" s="29" t="s">
        <v>196</v>
      </c>
      <c r="C80" s="70" t="s">
        <v>453</v>
      </c>
      <c r="D80" s="172" t="s">
        <v>394</v>
      </c>
      <c r="E80" s="132" t="str">
        <f t="shared" si="16"/>
        <v>N/A</v>
      </c>
    </row>
    <row r="81" spans="1:5" ht="44.25" customHeight="1">
      <c r="A81" s="28" t="s">
        <v>197</v>
      </c>
      <c r="B81" s="29" t="s">
        <v>198</v>
      </c>
      <c r="C81" s="71" t="s">
        <v>453</v>
      </c>
      <c r="D81" s="172" t="s">
        <v>395</v>
      </c>
      <c r="E81" s="132" t="str">
        <f t="shared" si="16"/>
        <v>N/A</v>
      </c>
    </row>
    <row r="82" spans="1:5" ht="44.25" customHeight="1">
      <c r="A82" s="39" t="s">
        <v>267</v>
      </c>
      <c r="B82" s="40"/>
      <c r="C82" s="37"/>
      <c r="D82" s="34"/>
      <c r="E82" s="133">
        <f>IFERROR(AVERAGE(E78:E81)*Weighting!F22,0)</f>
        <v>0</v>
      </c>
    </row>
    <row r="83" spans="1:5" ht="59" customHeight="1">
      <c r="A83" s="28" t="s">
        <v>199</v>
      </c>
      <c r="B83" s="29" t="s">
        <v>200</v>
      </c>
      <c r="C83" s="70" t="s">
        <v>451</v>
      </c>
      <c r="D83" s="172" t="s">
        <v>396</v>
      </c>
      <c r="E83" s="132">
        <f t="shared" ref="E83:E85" si="17">IF(C83="Yes", 1, IF(C83="N/A", "N/A", 0))</f>
        <v>1</v>
      </c>
    </row>
    <row r="84" spans="1:5" ht="59" customHeight="1">
      <c r="A84" s="28" t="s">
        <v>201</v>
      </c>
      <c r="B84" s="38" t="s">
        <v>202</v>
      </c>
      <c r="C84" s="70" t="s">
        <v>451</v>
      </c>
      <c r="D84" s="172" t="s">
        <v>397</v>
      </c>
      <c r="E84" s="132">
        <f t="shared" si="17"/>
        <v>1</v>
      </c>
    </row>
    <row r="85" spans="1:5" ht="59" customHeight="1">
      <c r="A85" s="28" t="s">
        <v>203</v>
      </c>
      <c r="B85" s="29" t="s">
        <v>204</v>
      </c>
      <c r="C85" s="70" t="s">
        <v>451</v>
      </c>
      <c r="D85" s="172" t="s">
        <v>398</v>
      </c>
      <c r="E85" s="132">
        <f t="shared" si="17"/>
        <v>1</v>
      </c>
    </row>
    <row r="86" spans="1:5" ht="25" customHeight="1">
      <c r="A86" s="43" t="s">
        <v>128</v>
      </c>
      <c r="B86" s="44"/>
      <c r="C86" s="44"/>
      <c r="D86" s="44"/>
      <c r="E86" s="134">
        <f>IFERROR(AVERAGE(E83:E85)*Weighting!F23,0)</f>
        <v>5.6603773584905657</v>
      </c>
    </row>
    <row r="87" spans="1:5" s="10" customFormat="1" ht="34.5" customHeight="1">
      <c r="A87" s="79"/>
      <c r="B87" s="79"/>
      <c r="C87" s="80"/>
      <c r="D87" s="81"/>
      <c r="E87" s="135">
        <f>IFERROR(SUM(E86,E82,E77,E73,E68,E65,E60,E57,E52,E47,E41,E37,E34,E31,E26,E20,E18,E15,E10),0)</f>
        <v>81.84486373165619</v>
      </c>
    </row>
  </sheetData>
  <sheetProtection algorithmName="SHA-512" hashValue="l9e8FJInog5/PrB4fTDOpUuRCHBz3p2LEgl1Kknxx3Ovu4vd18dO/m4vvDVmwgEdM59112FoJSAUq/r5vQSwYg==" saltValue="Y7BiP6FNKPeHAwun2fxbbw==" spinCount="100000" sheet="1" objects="1" scenarios="1" formatColumns="0" formatRows="0" insertColumns="0" insertRows="0" insertHyperlinks="0"/>
  <mergeCells count="1">
    <mergeCell ref="C2:D2"/>
  </mergeCells>
  <conditionalFormatting sqref="B1:B2 C5:C9 C11:C14 C16:C17 C19 C21:C25 C27:C30 C32:C33 C35:C36 C38:C40 C42:C46 C48:C51 C53:C56 C58:C59 C61:C64 C66:C67 C69:C72 C74:C76 C78:C81 C83:C85">
    <cfRule type="cellIs" dxfId="29" priority="8" operator="equal">
      <formula>"Yes"</formula>
    </cfRule>
    <cfRule type="cellIs" dxfId="28" priority="9" operator="equal">
      <formula>"No"</formula>
    </cfRule>
  </conditionalFormatting>
  <conditionalFormatting sqref="B1:B2">
    <cfRule type="cellIs" dxfId="27" priority="1" operator="equal">
      <formula>"Low"</formula>
    </cfRule>
    <cfRule type="cellIs" dxfId="26" priority="2" operator="equal">
      <formula>"Medium"</formula>
    </cfRule>
    <cfRule type="cellIs" dxfId="25" priority="3" operator="equal">
      <formula>"High"</formula>
    </cfRule>
    <cfRule type="cellIs" dxfId="24" priority="4" operator="equal">
      <formula>"I don't know"</formula>
    </cfRule>
    <cfRule type="cellIs" dxfId="23" priority="5" operator="equal">
      <formula>"Low"</formula>
    </cfRule>
    <cfRule type="cellIs" dxfId="22" priority="7" operator="equal">
      <formula>"High"</formula>
    </cfRule>
  </conditionalFormatting>
  <conditionalFormatting sqref="C5:C9 C11:C14 C16:C17 C19 C21:C25 C27:C30 C32:C33 C35:C36 C38:C40 C42:C46 C48:C51 C53:C56 C58:C59 C61:C64 C66:C67 C69:C72 C74:C76 C78:C81 C83:C85">
    <cfRule type="cellIs" dxfId="21" priority="10" operator="equal">
      <formula>"Please select..."</formula>
    </cfRule>
    <cfRule type="cellIs" dxfId="20" priority="11" operator="equal">
      <formula>"N/A"</formula>
    </cfRule>
  </conditionalFormatting>
  <dataValidations count="1">
    <dataValidation type="list" allowBlank="1" showErrorMessage="1" sqref="C5:C9 C11:C14 C16:C17 C19 C21:C25 C27:C30 C32:C33 C35:C36 C38:C40 C42:C46 C48:C51 C53:C56 C58:C59 C61:C64 C66:C67 C69:C72 C74:C76 C78:C81 C83:C85" xr:uid="{00000000-0002-0000-0300-000000000000}">
      <formula1>"Select answer...,Yes,No,N/A"</formula1>
    </dataValidation>
  </dataValidations>
  <hyperlinks>
    <hyperlink ref="A4" r:id="rId1" xr:uid="{00000000-0004-0000-0300-000000000000}"/>
    <hyperlink ref="A10" r:id="rId2" xr:uid="{00000000-0004-0000-0300-000001000000}"/>
    <hyperlink ref="A15" r:id="rId3" xr:uid="{00000000-0004-0000-0300-000002000000}"/>
    <hyperlink ref="A18" r:id="rId4" xr:uid="{00000000-0004-0000-0300-000003000000}"/>
    <hyperlink ref="A20" r:id="rId5" xr:uid="{00000000-0004-0000-0300-000004000000}"/>
    <hyperlink ref="A26" r:id="rId6" xr:uid="{00000000-0004-0000-0300-000005000000}"/>
    <hyperlink ref="A31" r:id="rId7" xr:uid="{00000000-0004-0000-0300-000006000000}"/>
    <hyperlink ref="A34" r:id="rId8" xr:uid="{00000000-0004-0000-0300-000007000000}"/>
    <hyperlink ref="A37" r:id="rId9" xr:uid="{00000000-0004-0000-0300-000008000000}"/>
    <hyperlink ref="A41" r:id="rId10" xr:uid="{00000000-0004-0000-0300-000009000000}"/>
    <hyperlink ref="A47" r:id="rId11" xr:uid="{00000000-0004-0000-0300-00000A000000}"/>
    <hyperlink ref="A52" r:id="rId12" xr:uid="{00000000-0004-0000-0300-00000B000000}"/>
    <hyperlink ref="A57" r:id="rId13" display="Responding to and mitigating security risks will help you with meeting principles 3, 4, 5, 6, 7 and 8" xr:uid="{00000000-0004-0000-0300-00000C000000}"/>
    <hyperlink ref="A60" r:id="rId14" xr:uid="{00000000-0004-0000-0300-00000D000000}"/>
    <hyperlink ref="A65" r:id="rId15" xr:uid="{00000000-0004-0000-0300-00000E000000}"/>
    <hyperlink ref="A68" r:id="rId16" xr:uid="{00000000-0004-0000-0300-00000F000000}"/>
    <hyperlink ref="A73" r:id="rId17" xr:uid="{00000000-0004-0000-0300-000010000000}"/>
    <hyperlink ref="A77" r:id="rId18" xr:uid="{00000000-0004-0000-0300-000011000000}"/>
    <hyperlink ref="A82" r:id="rId19" display="Retiring service components securely will help you meet principle 7 and 10 " xr:uid="{00000000-0004-0000-0300-000012000000}"/>
  </hyperlinks>
  <pageMargins left="0.7" right="0.7" top="0.75" bottom="0.75" header="0.3" footer="0.3"/>
  <headerFooter>
    <oddHeader>&amp;C&amp;"Calibri"&amp;10&amp;K000000 OFFICIAL&amp;1#_x000D_</oddHeader>
    <oddFooter>&amp;C_x000D_&amp;1#&amp;"Calibri"&amp;10&amp;K000000 OFFICIAL</oddFooter>
  </headerFooter>
  <legacyDrawing r:id="rId20"/>
  <tableParts count="1">
    <tablePart r:id="rId21"/>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ummaryRight="0"/>
  </sheetPr>
  <dimension ref="A1:E77"/>
  <sheetViews>
    <sheetView showGridLines="0" workbookViewId="0">
      <pane ySplit="3" topLeftCell="A64" activePane="bottomLeft" state="frozen"/>
      <selection pane="bottomLeft" activeCell="A57" sqref="A57:XFD57"/>
    </sheetView>
  </sheetViews>
  <sheetFormatPr baseColWidth="10" defaultColWidth="12.6640625" defaultRowHeight="15" customHeight="1" zeroHeight="1"/>
  <cols>
    <col min="1" max="1" width="17.1640625" customWidth="1"/>
    <col min="2" max="2" width="76.6640625" customWidth="1"/>
    <col min="3" max="3" width="23.5" customWidth="1"/>
    <col min="4" max="4" width="54.1640625" customWidth="1"/>
    <col min="5" max="5" width="21.6640625" hidden="1" customWidth="1"/>
  </cols>
  <sheetData>
    <row r="1" spans="1:5" ht="16.5" customHeight="1">
      <c r="A1" s="49" t="s">
        <v>205</v>
      </c>
      <c r="B1" s="82"/>
      <c r="C1" s="65"/>
      <c r="D1" s="113"/>
      <c r="E1" s="136"/>
    </row>
    <row r="2" spans="1:5" ht="62.25" customHeight="1">
      <c r="A2" s="83" t="s">
        <v>34</v>
      </c>
      <c r="B2" s="144" t="str">
        <f>IF($E$77&lt;50, "Low", IF($E$77&lt;80, "Medium", "High"))</f>
        <v>High</v>
      </c>
      <c r="C2" s="186" t="str">
        <f>IF(B2="Not Started", " ", IF(B2="Low", "This project has not achieved the required confidence score and will not get spend control approval.", IF(B2="Medium", "This project has not achieved the required confidence score. You will need to discuss the responses you've provided here with the spend controls team.", "Congratulations! This project has achieved the required confidence score.")))</f>
        <v>Congratulations! This project has achieved the required confidence score.</v>
      </c>
      <c r="D2" s="184"/>
      <c r="E2" s="137"/>
    </row>
    <row r="3" spans="1:5" ht="30" customHeight="1">
      <c r="A3" s="50" t="s">
        <v>35</v>
      </c>
      <c r="B3" s="23" t="s">
        <v>36</v>
      </c>
      <c r="C3" s="23" t="s">
        <v>37</v>
      </c>
      <c r="D3" s="22" t="s">
        <v>38</v>
      </c>
      <c r="E3" s="138" t="s">
        <v>39</v>
      </c>
    </row>
    <row r="4" spans="1:5" ht="44.25" customHeight="1">
      <c r="A4" s="51" t="s">
        <v>206</v>
      </c>
      <c r="B4" s="26"/>
      <c r="C4" s="26"/>
      <c r="D4" s="37"/>
      <c r="E4" s="139"/>
    </row>
    <row r="5" spans="1:5" ht="90" customHeight="1">
      <c r="A5" s="52" t="s">
        <v>41</v>
      </c>
      <c r="B5" s="29" t="s">
        <v>42</v>
      </c>
      <c r="C5" s="53" t="s">
        <v>451</v>
      </c>
      <c r="D5" s="177" t="s">
        <v>399</v>
      </c>
      <c r="E5" s="140">
        <f t="shared" ref="E5:E9" si="0">IF(C5="Yes", 1, IF(C5="N/A", "N/A", 0))</f>
        <v>1</v>
      </c>
    </row>
    <row r="6" spans="1:5" ht="59" customHeight="1">
      <c r="A6" s="52" t="s">
        <v>43</v>
      </c>
      <c r="B6" s="29" t="s">
        <v>44</v>
      </c>
      <c r="C6" s="53" t="s">
        <v>451</v>
      </c>
      <c r="D6" s="177" t="s">
        <v>400</v>
      </c>
      <c r="E6" s="140">
        <f t="shared" si="0"/>
        <v>1</v>
      </c>
    </row>
    <row r="7" spans="1:5" ht="90" customHeight="1">
      <c r="A7" s="52" t="s">
        <v>45</v>
      </c>
      <c r="B7" s="29" t="s">
        <v>46</v>
      </c>
      <c r="C7" s="53" t="s">
        <v>452</v>
      </c>
      <c r="D7" s="177" t="s">
        <v>401</v>
      </c>
      <c r="E7" s="140">
        <f t="shared" si="0"/>
        <v>0</v>
      </c>
    </row>
    <row r="8" spans="1:5" ht="59" customHeight="1">
      <c r="A8" s="52" t="s">
        <v>47</v>
      </c>
      <c r="B8" s="29" t="s">
        <v>48</v>
      </c>
      <c r="C8" s="53" t="s">
        <v>451</v>
      </c>
      <c r="D8" s="177" t="s">
        <v>402</v>
      </c>
      <c r="E8" s="140">
        <f t="shared" si="0"/>
        <v>1</v>
      </c>
    </row>
    <row r="9" spans="1:5" ht="59" customHeight="1">
      <c r="A9" s="52" t="s">
        <v>49</v>
      </c>
      <c r="B9" s="29" t="s">
        <v>50</v>
      </c>
      <c r="C9" s="53" t="s">
        <v>451</v>
      </c>
      <c r="D9" s="177" t="s">
        <v>403</v>
      </c>
      <c r="E9" s="140">
        <f t="shared" si="0"/>
        <v>1</v>
      </c>
    </row>
    <row r="10" spans="1:5" ht="44.25" customHeight="1">
      <c r="A10" s="51" t="s">
        <v>207</v>
      </c>
      <c r="B10" s="26"/>
      <c r="C10" s="26"/>
      <c r="D10" s="37"/>
      <c r="E10" s="141">
        <f>IFERROR(AVERAGE(E5:E9)*Weighting!H3,0)</f>
        <v>5.1798561151079134</v>
      </c>
    </row>
    <row r="11" spans="1:5" ht="59" customHeight="1">
      <c r="A11" s="52" t="s">
        <v>52</v>
      </c>
      <c r="B11" s="29" t="s">
        <v>53</v>
      </c>
      <c r="C11" s="53" t="s">
        <v>451</v>
      </c>
      <c r="D11" s="177" t="s">
        <v>404</v>
      </c>
      <c r="E11" s="140">
        <f t="shared" ref="E11:E14" si="1">IF(C11="Yes", 1, IF(C11="N/A", "N/A", 0))</f>
        <v>1</v>
      </c>
    </row>
    <row r="12" spans="1:5" ht="70" customHeight="1">
      <c r="A12" s="52" t="s">
        <v>54</v>
      </c>
      <c r="B12" s="54" t="s">
        <v>55</v>
      </c>
      <c r="C12" s="53" t="s">
        <v>451</v>
      </c>
      <c r="D12" s="177" t="s">
        <v>405</v>
      </c>
      <c r="E12" s="140">
        <f t="shared" si="1"/>
        <v>1</v>
      </c>
    </row>
    <row r="13" spans="1:5" ht="70" customHeight="1">
      <c r="A13" s="52" t="s">
        <v>56</v>
      </c>
      <c r="B13" s="41" t="s">
        <v>57</v>
      </c>
      <c r="C13" s="53" t="s">
        <v>451</v>
      </c>
      <c r="D13" s="177" t="s">
        <v>406</v>
      </c>
      <c r="E13" s="140">
        <f t="shared" si="1"/>
        <v>1</v>
      </c>
    </row>
    <row r="14" spans="1:5" ht="70" customHeight="1">
      <c r="A14" s="52" t="s">
        <v>58</v>
      </c>
      <c r="B14" s="29" t="s">
        <v>59</v>
      </c>
      <c r="C14" s="53" t="s">
        <v>451</v>
      </c>
      <c r="D14" s="177" t="s">
        <v>407</v>
      </c>
      <c r="E14" s="140">
        <f t="shared" si="1"/>
        <v>1</v>
      </c>
    </row>
    <row r="15" spans="1:5" ht="44.25" customHeight="1">
      <c r="A15" s="51" t="s">
        <v>208</v>
      </c>
      <c r="B15" s="26"/>
      <c r="C15" s="26"/>
      <c r="D15" s="37"/>
      <c r="E15" s="141">
        <f>IFERROR(AVERAGE(E11:E14)*Weighting!H4,0)</f>
        <v>3.5971223021582732</v>
      </c>
    </row>
    <row r="16" spans="1:5" ht="70" customHeight="1">
      <c r="A16" s="52" t="s">
        <v>61</v>
      </c>
      <c r="B16" s="29" t="s">
        <v>62</v>
      </c>
      <c r="C16" s="53" t="s">
        <v>451</v>
      </c>
      <c r="D16" s="177" t="s">
        <v>408</v>
      </c>
      <c r="E16" s="140">
        <f t="shared" ref="E16:E17" si="2">IF(C16="Yes", 1, IF(C16="N/A", "N/A", 0))</f>
        <v>1</v>
      </c>
    </row>
    <row r="17" spans="1:5" ht="59" customHeight="1">
      <c r="A17" s="52" t="s">
        <v>63</v>
      </c>
      <c r="B17" s="29" t="s">
        <v>209</v>
      </c>
      <c r="C17" s="53" t="s">
        <v>451</v>
      </c>
      <c r="D17" s="177" t="s">
        <v>409</v>
      </c>
      <c r="E17" s="140">
        <f t="shared" si="2"/>
        <v>1</v>
      </c>
    </row>
    <row r="18" spans="1:5" ht="44.25" customHeight="1">
      <c r="A18" s="51" t="s">
        <v>210</v>
      </c>
      <c r="B18" s="26"/>
      <c r="C18" s="26"/>
      <c r="D18" s="37"/>
      <c r="E18" s="141">
        <f>IFERROR(AVERAGE(E16:E17)*Weighting!H5,0)</f>
        <v>5.7553956834532372</v>
      </c>
    </row>
    <row r="19" spans="1:5" ht="90" customHeight="1">
      <c r="A19" s="52" t="s">
        <v>65</v>
      </c>
      <c r="B19" s="167" t="s">
        <v>279</v>
      </c>
      <c r="C19" s="53" t="s">
        <v>451</v>
      </c>
      <c r="D19" s="177" t="s">
        <v>309</v>
      </c>
      <c r="E19" s="140">
        <f>IF(C19="Yes", 1, IF(C19="N/A", "N/A", 0))</f>
        <v>1</v>
      </c>
    </row>
    <row r="20" spans="1:5" ht="44.25" customHeight="1">
      <c r="A20" s="151" t="s">
        <v>265</v>
      </c>
      <c r="B20" s="26"/>
      <c r="C20" s="26"/>
      <c r="D20" s="37"/>
      <c r="E20" s="141">
        <f>IFERROR(AVERAGE(E19)*Weighting!H6,0)</f>
        <v>7.1942446043165464</v>
      </c>
    </row>
    <row r="21" spans="1:5" ht="90" customHeight="1">
      <c r="A21" s="52" t="s">
        <v>67</v>
      </c>
      <c r="B21" s="54" t="s">
        <v>78</v>
      </c>
      <c r="C21" s="53" t="s">
        <v>451</v>
      </c>
      <c r="D21" s="177" t="s">
        <v>410</v>
      </c>
      <c r="E21" s="140">
        <f t="shared" ref="E21:E24" si="3">IF(C21="Yes", 1, IF(C21="N/A", "N/A", 0))</f>
        <v>1</v>
      </c>
    </row>
    <row r="22" spans="1:5" ht="44.25" customHeight="1">
      <c r="A22" s="52" t="s">
        <v>69</v>
      </c>
      <c r="B22" s="54" t="s">
        <v>135</v>
      </c>
      <c r="C22" s="53" t="s">
        <v>453</v>
      </c>
      <c r="D22" s="177" t="s">
        <v>411</v>
      </c>
      <c r="E22" s="140" t="str">
        <f t="shared" si="3"/>
        <v>N/A</v>
      </c>
    </row>
    <row r="23" spans="1:5" ht="90" customHeight="1">
      <c r="A23" s="52" t="s">
        <v>71</v>
      </c>
      <c r="B23" s="29" t="s">
        <v>136</v>
      </c>
      <c r="C23" s="53" t="s">
        <v>451</v>
      </c>
      <c r="D23" s="177" t="s">
        <v>412</v>
      </c>
      <c r="E23" s="140">
        <f t="shared" si="3"/>
        <v>1</v>
      </c>
    </row>
    <row r="24" spans="1:5" ht="70" customHeight="1">
      <c r="A24" s="52" t="s">
        <v>73</v>
      </c>
      <c r="B24" s="29" t="s">
        <v>84</v>
      </c>
      <c r="C24" s="53" t="s">
        <v>451</v>
      </c>
      <c r="D24" s="177" t="s">
        <v>413</v>
      </c>
      <c r="E24" s="140">
        <f t="shared" si="3"/>
        <v>1</v>
      </c>
    </row>
    <row r="25" spans="1:5" ht="44.25" customHeight="1">
      <c r="A25" s="51" t="s">
        <v>211</v>
      </c>
      <c r="B25" s="26"/>
      <c r="C25" s="55"/>
      <c r="D25" s="48"/>
      <c r="E25" s="141">
        <f>IFERROR(AVERAGE(E21:E24)*Weighting!H8,0)</f>
        <v>4.3165467625899279</v>
      </c>
    </row>
    <row r="26" spans="1:5" ht="59" customHeight="1">
      <c r="A26" s="52" t="s">
        <v>75</v>
      </c>
      <c r="B26" s="29" t="s">
        <v>113</v>
      </c>
      <c r="C26" s="53" t="s">
        <v>451</v>
      </c>
      <c r="D26" s="177" t="s">
        <v>414</v>
      </c>
      <c r="E26" s="140">
        <f t="shared" ref="E26:E27" si="4">IF(C26="Yes", 1, IF(C26="N/A", "N/A", 0))</f>
        <v>1</v>
      </c>
    </row>
    <row r="27" spans="1:5" ht="59" customHeight="1">
      <c r="A27" s="52" t="s">
        <v>77</v>
      </c>
      <c r="B27" s="54" t="s">
        <v>115</v>
      </c>
      <c r="C27" s="53" t="s">
        <v>451</v>
      </c>
      <c r="D27" s="177" t="s">
        <v>415</v>
      </c>
      <c r="E27" s="140">
        <f t="shared" si="4"/>
        <v>1</v>
      </c>
    </row>
    <row r="28" spans="1:5" ht="44.25" customHeight="1">
      <c r="A28" s="51" t="s">
        <v>212</v>
      </c>
      <c r="B28" s="26"/>
      <c r="C28" s="26"/>
      <c r="D28" s="37"/>
      <c r="E28" s="141">
        <f>IFERROR(AVERAGE(E26:E27)*Weighting!H11,0)</f>
        <v>5.0359712230215825</v>
      </c>
    </row>
    <row r="29" spans="1:5" ht="70" customHeight="1">
      <c r="A29" s="52" t="s">
        <v>79</v>
      </c>
      <c r="B29" s="29" t="s">
        <v>118</v>
      </c>
      <c r="C29" s="53" t="s">
        <v>451</v>
      </c>
      <c r="D29" s="177" t="s">
        <v>416</v>
      </c>
      <c r="E29" s="140">
        <f t="shared" ref="E29:E30" si="5">IF(C29="Yes", 1, IF(C29="N/A", "N/A", 0))</f>
        <v>1</v>
      </c>
    </row>
    <row r="30" spans="1:5" ht="59" customHeight="1">
      <c r="A30" s="52" t="s">
        <v>81</v>
      </c>
      <c r="B30" s="29" t="s">
        <v>120</v>
      </c>
      <c r="C30" s="53" t="s">
        <v>451</v>
      </c>
      <c r="D30" s="177" t="s">
        <v>417</v>
      </c>
      <c r="E30" s="140">
        <f t="shared" si="5"/>
        <v>1</v>
      </c>
    </row>
    <row r="31" spans="1:5" ht="44.25" customHeight="1">
      <c r="A31" s="56" t="s">
        <v>213</v>
      </c>
      <c r="B31" s="48"/>
      <c r="C31" s="37"/>
      <c r="D31" s="37"/>
      <c r="E31" s="141">
        <f>IFERROR(AVERAGE(E29:E30)*Weighting!H12,0)</f>
        <v>5.0359712230215825</v>
      </c>
    </row>
    <row r="32" spans="1:5" ht="59" customHeight="1">
      <c r="A32" s="52" t="s">
        <v>83</v>
      </c>
      <c r="B32" s="29" t="s">
        <v>141</v>
      </c>
      <c r="C32" s="53" t="s">
        <v>451</v>
      </c>
      <c r="D32" s="177" t="s">
        <v>418</v>
      </c>
      <c r="E32" s="140">
        <f t="shared" ref="E32:E36" si="6">IF(C32="Yes", 1, IF(C32="N/A", "N/A", 0))</f>
        <v>1</v>
      </c>
    </row>
    <row r="33" spans="1:5" ht="59" customHeight="1">
      <c r="A33" s="52" t="s">
        <v>86</v>
      </c>
      <c r="B33" s="29" t="s">
        <v>142</v>
      </c>
      <c r="C33" s="53" t="s">
        <v>451</v>
      </c>
      <c r="D33" s="177" t="s">
        <v>419</v>
      </c>
      <c r="E33" s="140">
        <f t="shared" si="6"/>
        <v>1</v>
      </c>
    </row>
    <row r="34" spans="1:5" ht="59" customHeight="1">
      <c r="A34" s="52" t="s">
        <v>88</v>
      </c>
      <c r="B34" s="29" t="s">
        <v>143</v>
      </c>
      <c r="C34" s="53" t="s">
        <v>451</v>
      </c>
      <c r="D34" s="177" t="s">
        <v>420</v>
      </c>
      <c r="E34" s="140">
        <f t="shared" si="6"/>
        <v>1</v>
      </c>
    </row>
    <row r="35" spans="1:5" ht="59" customHeight="1">
      <c r="A35" s="52" t="s">
        <v>90</v>
      </c>
      <c r="B35" s="29" t="s">
        <v>144</v>
      </c>
      <c r="C35" s="53" t="s">
        <v>451</v>
      </c>
      <c r="D35" s="177" t="s">
        <v>421</v>
      </c>
      <c r="E35" s="140">
        <f t="shared" si="6"/>
        <v>1</v>
      </c>
    </row>
    <row r="36" spans="1:5" ht="134" customHeight="1">
      <c r="A36" s="52" t="s">
        <v>92</v>
      </c>
      <c r="B36" s="57" t="s">
        <v>145</v>
      </c>
      <c r="C36" s="53" t="s">
        <v>451</v>
      </c>
      <c r="D36" s="177" t="s">
        <v>422</v>
      </c>
      <c r="E36" s="140">
        <f t="shared" si="6"/>
        <v>1</v>
      </c>
    </row>
    <row r="37" spans="1:5" ht="44.25" customHeight="1">
      <c r="A37" s="56" t="s">
        <v>214</v>
      </c>
      <c r="B37" s="48"/>
      <c r="C37" s="37"/>
      <c r="D37" s="37"/>
      <c r="E37" s="141">
        <f>IFERROR(AVERAGE(E32:E35)*Weighting!H14,0)</f>
        <v>5.7553956834532372</v>
      </c>
    </row>
    <row r="38" spans="1:5" ht="70" customHeight="1">
      <c r="A38" s="52" t="s">
        <v>94</v>
      </c>
      <c r="B38" s="29" t="s">
        <v>147</v>
      </c>
      <c r="C38" s="53" t="s">
        <v>451</v>
      </c>
      <c r="D38" s="177" t="s">
        <v>423</v>
      </c>
      <c r="E38" s="140">
        <f t="shared" ref="E38:E41" si="7">IF(C38="Yes", 1, IF(C38="N/A", "N/A", 0))</f>
        <v>1</v>
      </c>
    </row>
    <row r="39" spans="1:5" ht="59" customHeight="1">
      <c r="A39" s="52" t="s">
        <v>96</v>
      </c>
      <c r="B39" s="29" t="s">
        <v>148</v>
      </c>
      <c r="C39" s="53" t="s">
        <v>451</v>
      </c>
      <c r="D39" s="177" t="s">
        <v>424</v>
      </c>
      <c r="E39" s="140">
        <f t="shared" si="7"/>
        <v>1</v>
      </c>
    </row>
    <row r="40" spans="1:5" ht="90" customHeight="1">
      <c r="A40" s="52" t="s">
        <v>98</v>
      </c>
      <c r="B40" s="29" t="s">
        <v>149</v>
      </c>
      <c r="C40" s="53" t="s">
        <v>451</v>
      </c>
      <c r="D40" s="177" t="s">
        <v>425</v>
      </c>
      <c r="E40" s="140">
        <f t="shared" si="7"/>
        <v>1</v>
      </c>
    </row>
    <row r="41" spans="1:5" ht="59" customHeight="1">
      <c r="A41" s="52" t="s">
        <v>100</v>
      </c>
      <c r="B41" s="29" t="s">
        <v>150</v>
      </c>
      <c r="C41" s="53" t="s">
        <v>451</v>
      </c>
      <c r="D41" s="177" t="s">
        <v>426</v>
      </c>
      <c r="E41" s="140">
        <f t="shared" si="7"/>
        <v>1</v>
      </c>
    </row>
    <row r="42" spans="1:5" ht="44.25" customHeight="1">
      <c r="A42" s="58" t="s">
        <v>215</v>
      </c>
      <c r="B42" s="59"/>
      <c r="C42" s="60"/>
      <c r="D42" s="60"/>
      <c r="E42" s="141">
        <f>IFERROR(AVERAGE(E38:E41)*Weighting!H15,0)</f>
        <v>7.1942446043165464</v>
      </c>
    </row>
    <row r="43" spans="1:5" ht="59" customHeight="1">
      <c r="A43" s="52" t="s">
        <v>102</v>
      </c>
      <c r="B43" s="29" t="s">
        <v>152</v>
      </c>
      <c r="C43" s="53" t="s">
        <v>451</v>
      </c>
      <c r="D43" s="177" t="s">
        <v>373</v>
      </c>
      <c r="E43" s="140">
        <f t="shared" ref="E43:E46" si="8">IF(C43="Yes", 1, IF(C43="N/A", "N/A", 0))</f>
        <v>1</v>
      </c>
    </row>
    <row r="44" spans="1:5" ht="59" customHeight="1">
      <c r="A44" s="52" t="s">
        <v>104</v>
      </c>
      <c r="B44" s="29" t="s">
        <v>153</v>
      </c>
      <c r="C44" s="53" t="s">
        <v>451</v>
      </c>
      <c r="D44" s="177" t="s">
        <v>427</v>
      </c>
      <c r="E44" s="140">
        <f t="shared" si="8"/>
        <v>1</v>
      </c>
    </row>
    <row r="45" spans="1:5" ht="59" customHeight="1">
      <c r="A45" s="52" t="s">
        <v>107</v>
      </c>
      <c r="B45" s="29" t="s">
        <v>154</v>
      </c>
      <c r="C45" s="53" t="s">
        <v>451</v>
      </c>
      <c r="D45" s="177" t="s">
        <v>428</v>
      </c>
      <c r="E45" s="140">
        <f t="shared" si="8"/>
        <v>1</v>
      </c>
    </row>
    <row r="46" spans="1:5" ht="44.25" customHeight="1">
      <c r="A46" s="52" t="s">
        <v>109</v>
      </c>
      <c r="B46" s="29" t="s">
        <v>156</v>
      </c>
      <c r="C46" s="53" t="s">
        <v>452</v>
      </c>
      <c r="D46" s="178"/>
      <c r="E46" s="140">
        <f t="shared" si="8"/>
        <v>0</v>
      </c>
    </row>
    <row r="47" spans="1:5" ht="44.25" customHeight="1">
      <c r="A47" s="56" t="s">
        <v>266</v>
      </c>
      <c r="B47" s="48"/>
      <c r="C47" s="37"/>
      <c r="D47" s="37"/>
      <c r="E47" s="141">
        <f>IFERROR(AVERAGE(E43:E46)*Weighting!H16,0)</f>
        <v>4.8561151079136691</v>
      </c>
    </row>
    <row r="48" spans="1:5" ht="59" customHeight="1">
      <c r="A48" s="52" t="s">
        <v>112</v>
      </c>
      <c r="B48" s="29" t="s">
        <v>158</v>
      </c>
      <c r="C48" s="53" t="s">
        <v>451</v>
      </c>
      <c r="D48" s="177" t="s">
        <v>429</v>
      </c>
      <c r="E48" s="140">
        <f t="shared" ref="E48:E49" si="9">IF(C48="Yes", 1, IF(C48="N/A", "N/A", 0))</f>
        <v>1</v>
      </c>
    </row>
    <row r="49" spans="1:5" ht="59" customHeight="1">
      <c r="A49" s="52" t="s">
        <v>114</v>
      </c>
      <c r="B49" s="29" t="s">
        <v>160</v>
      </c>
      <c r="C49" s="53" t="s">
        <v>451</v>
      </c>
      <c r="D49" s="177" t="s">
        <v>430</v>
      </c>
      <c r="E49" s="140">
        <f t="shared" si="9"/>
        <v>1</v>
      </c>
    </row>
    <row r="50" spans="1:5" ht="44.25" customHeight="1">
      <c r="A50" s="56" t="s">
        <v>216</v>
      </c>
      <c r="B50" s="48"/>
      <c r="C50" s="37"/>
      <c r="D50" s="37"/>
      <c r="E50" s="141">
        <f>IFERROR(AVERAGE(E48:E49)*Weighting!H17,0)</f>
        <v>7.1942446043165464</v>
      </c>
    </row>
    <row r="51" spans="1:5" ht="59" customHeight="1">
      <c r="A51" s="52" t="s">
        <v>117</v>
      </c>
      <c r="B51" s="29" t="s">
        <v>163</v>
      </c>
      <c r="C51" s="53" t="s">
        <v>451</v>
      </c>
      <c r="D51" s="177" t="s">
        <v>431</v>
      </c>
      <c r="E51" s="140">
        <f t="shared" ref="E51:E54" si="10">IF(C51="Yes", 1, IF(C51="N/A", "N/A", 0))</f>
        <v>1</v>
      </c>
    </row>
    <row r="52" spans="1:5" ht="44" customHeight="1">
      <c r="A52" s="52" t="s">
        <v>119</v>
      </c>
      <c r="B52" s="29" t="s">
        <v>165</v>
      </c>
      <c r="C52" s="53" t="s">
        <v>451</v>
      </c>
      <c r="D52" s="177" t="s">
        <v>432</v>
      </c>
      <c r="E52" s="140">
        <f t="shared" si="10"/>
        <v>1</v>
      </c>
    </row>
    <row r="53" spans="1:5" ht="59" customHeight="1">
      <c r="A53" s="52" t="s">
        <v>122</v>
      </c>
      <c r="B53" s="29" t="s">
        <v>167</v>
      </c>
      <c r="C53" s="53" t="s">
        <v>451</v>
      </c>
      <c r="D53" s="177" t="s">
        <v>433</v>
      </c>
      <c r="E53" s="140">
        <f t="shared" si="10"/>
        <v>1</v>
      </c>
    </row>
    <row r="54" spans="1:5" ht="59" customHeight="1">
      <c r="A54" s="52" t="s">
        <v>124</v>
      </c>
      <c r="B54" s="29" t="s">
        <v>169</v>
      </c>
      <c r="C54" s="53" t="s">
        <v>451</v>
      </c>
      <c r="D54" s="177" t="s">
        <v>434</v>
      </c>
      <c r="E54" s="140">
        <f t="shared" si="10"/>
        <v>1</v>
      </c>
    </row>
    <row r="55" spans="1:5" ht="44.25" customHeight="1">
      <c r="A55" s="56" t="s">
        <v>217</v>
      </c>
      <c r="B55" s="48"/>
      <c r="C55" s="37"/>
      <c r="D55" s="37"/>
      <c r="E55" s="141">
        <f>IFERROR(AVERAGE(E51:E54)*Weighting!H18,0)</f>
        <v>7.1942446043165464</v>
      </c>
    </row>
    <row r="56" spans="1:5" ht="59" customHeight="1">
      <c r="A56" s="52" t="s">
        <v>126</v>
      </c>
      <c r="B56" s="29" t="s">
        <v>172</v>
      </c>
      <c r="C56" s="53" t="s">
        <v>451</v>
      </c>
      <c r="D56" s="177" t="s">
        <v>435</v>
      </c>
      <c r="E56" s="140">
        <f t="shared" ref="E56:E57" si="11">IF(C56="Yes", 1, IF(C56="N/A", "N/A", 0))</f>
        <v>1</v>
      </c>
    </row>
    <row r="57" spans="1:5" ht="59" customHeight="1">
      <c r="A57" s="52" t="s">
        <v>155</v>
      </c>
      <c r="B57" s="29" t="s">
        <v>174</v>
      </c>
      <c r="C57" s="53" t="s">
        <v>451</v>
      </c>
      <c r="D57" s="177" t="s">
        <v>436</v>
      </c>
      <c r="E57" s="140">
        <f t="shared" si="11"/>
        <v>1</v>
      </c>
    </row>
    <row r="58" spans="1:5" ht="44.25" customHeight="1">
      <c r="A58" s="56" t="s">
        <v>218</v>
      </c>
      <c r="B58" s="61"/>
      <c r="C58" s="61"/>
      <c r="D58" s="48"/>
      <c r="E58" s="141">
        <f>IFERROR(AVERAGE(E56:E57)*Weighting!H19,0)</f>
        <v>5.7553956834532372</v>
      </c>
    </row>
    <row r="59" spans="1:5" ht="70" customHeight="1">
      <c r="A59" s="52" t="s">
        <v>157</v>
      </c>
      <c r="B59" s="29" t="s">
        <v>177</v>
      </c>
      <c r="C59" s="53" t="s">
        <v>451</v>
      </c>
      <c r="D59" s="177" t="s">
        <v>437</v>
      </c>
      <c r="E59" s="140">
        <f t="shared" ref="E59:E62" si="12">IF(C59="Yes", 1, IF(C59="N/A", "N/A", 0))</f>
        <v>1</v>
      </c>
    </row>
    <row r="60" spans="1:5" ht="59" customHeight="1">
      <c r="A60" s="52" t="s">
        <v>159</v>
      </c>
      <c r="B60" s="29" t="s">
        <v>179</v>
      </c>
      <c r="C60" s="53" t="s">
        <v>451</v>
      </c>
      <c r="D60" s="177" t="s">
        <v>438</v>
      </c>
      <c r="E60" s="140">
        <f t="shared" si="12"/>
        <v>1</v>
      </c>
    </row>
    <row r="61" spans="1:5" ht="59" customHeight="1">
      <c r="A61" s="52" t="s">
        <v>162</v>
      </c>
      <c r="B61" s="29" t="s">
        <v>281</v>
      </c>
      <c r="C61" s="53" t="s">
        <v>451</v>
      </c>
      <c r="D61" s="177" t="s">
        <v>439</v>
      </c>
      <c r="E61" s="140">
        <f t="shared" si="12"/>
        <v>1</v>
      </c>
    </row>
    <row r="62" spans="1:5" ht="59" customHeight="1">
      <c r="A62" s="52" t="s">
        <v>164</v>
      </c>
      <c r="B62" s="29" t="s">
        <v>182</v>
      </c>
      <c r="C62" s="53" t="s">
        <v>451</v>
      </c>
      <c r="D62" s="177" t="s">
        <v>440</v>
      </c>
      <c r="E62" s="140">
        <f t="shared" si="12"/>
        <v>1</v>
      </c>
    </row>
    <row r="63" spans="1:5" ht="44.25" customHeight="1">
      <c r="A63" s="56" t="s">
        <v>219</v>
      </c>
      <c r="B63" s="48"/>
      <c r="C63" s="37"/>
      <c r="D63" s="37"/>
      <c r="E63" s="141">
        <f>IFERROR(AVERAGE(E59:E62)*Weighting!H20,0)</f>
        <v>5.7553956834532372</v>
      </c>
    </row>
    <row r="64" spans="1:5" ht="59" customHeight="1">
      <c r="A64" s="52" t="s">
        <v>166</v>
      </c>
      <c r="B64" s="29" t="s">
        <v>185</v>
      </c>
      <c r="C64" s="53" t="s">
        <v>451</v>
      </c>
      <c r="D64" s="177" t="s">
        <v>441</v>
      </c>
      <c r="E64" s="140">
        <f t="shared" ref="E64:E66" si="13">IF(C64="Yes", 1, IF(C64="N/A", "N/A", 0))</f>
        <v>1</v>
      </c>
    </row>
    <row r="65" spans="1:5" ht="59" customHeight="1">
      <c r="A65" s="52" t="s">
        <v>168</v>
      </c>
      <c r="B65" s="29" t="s">
        <v>187</v>
      </c>
      <c r="C65" s="53" t="s">
        <v>451</v>
      </c>
      <c r="D65" s="177" t="s">
        <v>442</v>
      </c>
      <c r="E65" s="140">
        <f t="shared" si="13"/>
        <v>1</v>
      </c>
    </row>
    <row r="66" spans="1:5" ht="44.25" customHeight="1">
      <c r="A66" s="52" t="s">
        <v>171</v>
      </c>
      <c r="B66" s="29" t="s">
        <v>189</v>
      </c>
      <c r="C66" s="53" t="s">
        <v>451</v>
      </c>
      <c r="D66" s="177" t="s">
        <v>443</v>
      </c>
      <c r="E66" s="140">
        <f t="shared" si="13"/>
        <v>1</v>
      </c>
    </row>
    <row r="67" spans="1:5" ht="44.25" customHeight="1">
      <c r="A67" s="56" t="s">
        <v>220</v>
      </c>
      <c r="B67" s="48"/>
      <c r="C67" s="37"/>
      <c r="D67" s="37"/>
      <c r="E67" s="141">
        <f>IFERROR(AVERAGE(E64:E66)*Weighting!H21,0)</f>
        <v>5.7553956834532372</v>
      </c>
    </row>
    <row r="68" spans="1:5" ht="44.25" customHeight="1">
      <c r="A68" s="52" t="s">
        <v>173</v>
      </c>
      <c r="B68" s="29" t="s">
        <v>192</v>
      </c>
      <c r="C68" s="53" t="s">
        <v>453</v>
      </c>
      <c r="D68" s="177" t="s">
        <v>444</v>
      </c>
      <c r="E68" s="140" t="str">
        <f t="shared" ref="E68:E71" si="14">IF(C68="Yes", 1, IF(C68="N/A", "N/A", 0))</f>
        <v>N/A</v>
      </c>
    </row>
    <row r="69" spans="1:5" ht="44.25" customHeight="1">
      <c r="A69" s="52" t="s">
        <v>176</v>
      </c>
      <c r="B69" s="29" t="s">
        <v>194</v>
      </c>
      <c r="C69" s="53" t="s">
        <v>453</v>
      </c>
      <c r="D69" s="177" t="s">
        <v>445</v>
      </c>
      <c r="E69" s="140" t="str">
        <f t="shared" si="14"/>
        <v>N/A</v>
      </c>
    </row>
    <row r="70" spans="1:5" ht="44.25" customHeight="1">
      <c r="A70" s="52" t="s">
        <v>178</v>
      </c>
      <c r="B70" s="29" t="s">
        <v>196</v>
      </c>
      <c r="C70" s="53" t="s">
        <v>453</v>
      </c>
      <c r="D70" s="177" t="s">
        <v>446</v>
      </c>
      <c r="E70" s="140" t="str">
        <f t="shared" si="14"/>
        <v>N/A</v>
      </c>
    </row>
    <row r="71" spans="1:5" ht="44.25" customHeight="1">
      <c r="A71" s="52" t="s">
        <v>180</v>
      </c>
      <c r="B71" s="29" t="s">
        <v>198</v>
      </c>
      <c r="C71" s="62" t="s">
        <v>453</v>
      </c>
      <c r="D71" s="177" t="s">
        <v>447</v>
      </c>
      <c r="E71" s="140" t="str">
        <f t="shared" si="14"/>
        <v>N/A</v>
      </c>
    </row>
    <row r="72" spans="1:5" ht="44.25" customHeight="1">
      <c r="A72" s="56" t="s">
        <v>267</v>
      </c>
      <c r="B72" s="48"/>
      <c r="C72" s="37"/>
      <c r="D72" s="37"/>
      <c r="E72" s="141">
        <f>IFERROR(AVERAGE(E68:E71)*Weighting!H22,0)</f>
        <v>0</v>
      </c>
    </row>
    <row r="73" spans="1:5" ht="44.25" customHeight="1">
      <c r="A73" s="52" t="s">
        <v>181</v>
      </c>
      <c r="B73" s="29" t="s">
        <v>200</v>
      </c>
      <c r="C73" s="53" t="s">
        <v>453</v>
      </c>
      <c r="D73" s="177" t="s">
        <v>448</v>
      </c>
      <c r="E73" s="140" t="str">
        <f t="shared" ref="E73:E75" si="15">IF(C73="Yes", 1, IF(C73="N/A", "N/A", 0))</f>
        <v>N/A</v>
      </c>
    </row>
    <row r="74" spans="1:5" ht="44.25" customHeight="1">
      <c r="A74" s="52" t="s">
        <v>184</v>
      </c>
      <c r="B74" s="54" t="s">
        <v>202</v>
      </c>
      <c r="C74" s="53" t="s">
        <v>453</v>
      </c>
      <c r="D74" s="177" t="s">
        <v>449</v>
      </c>
      <c r="E74" s="140" t="str">
        <f t="shared" si="15"/>
        <v>N/A</v>
      </c>
    </row>
    <row r="75" spans="1:5" ht="44.25" customHeight="1">
      <c r="A75" s="52" t="s">
        <v>186</v>
      </c>
      <c r="B75" s="54" t="s">
        <v>204</v>
      </c>
      <c r="C75" s="53" t="s">
        <v>453</v>
      </c>
      <c r="D75" s="177" t="s">
        <v>450</v>
      </c>
      <c r="E75" s="140" t="str">
        <f t="shared" si="15"/>
        <v>N/A</v>
      </c>
    </row>
    <row r="76" spans="1:5" ht="25" customHeight="1">
      <c r="A76" s="15" t="s">
        <v>128</v>
      </c>
      <c r="B76" s="63"/>
      <c r="C76" s="63"/>
      <c r="D76" s="63"/>
      <c r="E76" s="142">
        <f>IFERROR(AVERAGE(E73:E75)*Weighting!H23,0)</f>
        <v>0</v>
      </c>
    </row>
    <row r="77" spans="1:5" ht="40.5" customHeight="1">
      <c r="A77" s="114"/>
      <c r="B77" s="114"/>
      <c r="C77" s="115"/>
      <c r="D77" s="116"/>
      <c r="E77" s="143">
        <f>IFERROR(SUM(E76,E72,E67,E63,E58,E55,E50,E47,E42,E37,E31,E28,E25,E20,E18,E15,E10),0)</f>
        <v>85.575539568345306</v>
      </c>
    </row>
  </sheetData>
  <sheetProtection algorithmName="SHA-512" hashValue="tVw5WZ9/tu6YOSxWqzmtYg5tod+dg8bwwOUAI2/6qb1At8c1ZCEIwySDyPPKO2wQCt/O056702juuLtChP7qtQ==" saltValue="dFbaxAt9Ap6WfIOJaSzorA==" spinCount="100000" sheet="1" objects="1" scenarios="1" formatColumns="0" formatRows="0" insertColumns="0" insertRows="0" insertHyperlinks="0"/>
  <mergeCells count="1">
    <mergeCell ref="C2:D2"/>
  </mergeCells>
  <conditionalFormatting sqref="B1:B2 C5:C9 C11:C14 C16:C17 C19 C21:C24 C26:C27 C29:C30 C32:C36 C38:C41 C43:C46 C48:C49 C51:C54 C56:C57 C59:C62 C64:C66 C68:C71 C73:C75">
    <cfRule type="cellIs" dxfId="19" priority="8" operator="equal">
      <formula>"Yes"</formula>
    </cfRule>
    <cfRule type="cellIs" dxfId="18" priority="9" operator="equal">
      <formula>"No"</formula>
    </cfRule>
  </conditionalFormatting>
  <conditionalFormatting sqref="B1:B2">
    <cfRule type="cellIs" dxfId="17" priority="1" operator="equal">
      <formula>"Low"</formula>
    </cfRule>
    <cfRule type="cellIs" dxfId="16" priority="2" operator="equal">
      <formula>"Medium"</formula>
    </cfRule>
    <cfRule type="cellIs" dxfId="15" priority="3" operator="equal">
      <formula>"High"</formula>
    </cfRule>
    <cfRule type="cellIs" dxfId="14" priority="4" operator="equal">
      <formula>"I don't know"</formula>
    </cfRule>
    <cfRule type="cellIs" dxfId="13" priority="5" operator="equal">
      <formula>"Low"</formula>
    </cfRule>
    <cfRule type="cellIs" dxfId="12" priority="7" operator="equal">
      <formula>"High"</formula>
    </cfRule>
  </conditionalFormatting>
  <conditionalFormatting sqref="C5:C9 C11:C14 C16:C17 C19 C21:C24 C26:C27 C29:C30 C32:C36 C38:C41 C43:C46 C48:C49 C51:C54 C56:C57 C59:C62 C64:C66 C68:C71 C73:C75">
    <cfRule type="cellIs" dxfId="11" priority="10" operator="equal">
      <formula>"Please select..."</formula>
    </cfRule>
    <cfRule type="cellIs" dxfId="10" priority="11" operator="equal">
      <formula>"N/A"</formula>
    </cfRule>
  </conditionalFormatting>
  <dataValidations count="1">
    <dataValidation type="list" allowBlank="1" showErrorMessage="1" sqref="C5:C9 C11:C14 C16:C17 C19 C21:C24 C26:C27 C29:C30 C32:C36 C38:C41 C43:C46 C48:C49 C51:C54 C56:C57 C59:C62 C64:C66 C68:C71 C73:C75" xr:uid="{00000000-0002-0000-0400-000000000000}">
      <formula1>"Select answer...,Yes,No,N/A"</formula1>
    </dataValidation>
  </dataValidations>
  <hyperlinks>
    <hyperlink ref="A4" r:id="rId1" xr:uid="{00000000-0004-0000-0400-000000000000}"/>
    <hyperlink ref="A10" r:id="rId2" xr:uid="{00000000-0004-0000-0400-000001000000}"/>
    <hyperlink ref="A15" r:id="rId3" xr:uid="{00000000-0004-0000-0400-000002000000}"/>
    <hyperlink ref="A18" r:id="rId4" xr:uid="{00000000-0004-0000-0400-000003000000}"/>
    <hyperlink ref="A25" r:id="rId5" xr:uid="{00000000-0004-0000-0400-000005000000}"/>
    <hyperlink ref="A28" r:id="rId6" xr:uid="{00000000-0004-0000-0400-000006000000}"/>
    <hyperlink ref="A31" r:id="rId7" xr:uid="{00000000-0004-0000-0400-000007000000}"/>
    <hyperlink ref="A37" r:id="rId8" xr:uid="{00000000-0004-0000-0400-000008000000}"/>
    <hyperlink ref="A42" r:id="rId9" xr:uid="{00000000-0004-0000-0400-000009000000}"/>
    <hyperlink ref="A47" r:id="rId10" display="Responding to and mitigating security risks will help you with meeting principles 3, 4, 5, 6, 7 and 8" xr:uid="{00000000-0004-0000-0400-00000A000000}"/>
    <hyperlink ref="A50" r:id="rId11" xr:uid="{00000000-0004-0000-0400-00000B000000}"/>
    <hyperlink ref="A55" r:id="rId12" xr:uid="{00000000-0004-0000-0400-00000C000000}"/>
    <hyperlink ref="A58" r:id="rId13" xr:uid="{00000000-0004-0000-0400-00000D000000}"/>
    <hyperlink ref="A63" r:id="rId14" xr:uid="{00000000-0004-0000-0400-00000E000000}"/>
    <hyperlink ref="A67" r:id="rId15" xr:uid="{00000000-0004-0000-0400-00000F000000}"/>
    <hyperlink ref="A72" r:id="rId16" display="Retiring service components securely will help you meet principle 7 and 10 " xr:uid="{00000000-0004-0000-0400-000010000000}"/>
  </hyperlinks>
  <pageMargins left="0.7" right="0.7" top="0.75" bottom="0.75" header="0.3" footer="0.3"/>
  <headerFooter>
    <oddHeader>&amp;C&amp;"Calibri"&amp;10&amp;K000000 OFFICIAL&amp;1#_x000D_</oddHeader>
    <oddFooter>&amp;C_x000D_&amp;1#&amp;"Calibri"&amp;10&amp;K000000 OFFICIAL</oddFooter>
  </headerFooter>
  <legacyDrawing r:id="rId17"/>
  <tableParts count="1">
    <tablePart r:id="rId18"/>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sheetPr>
  <dimension ref="A1:E35"/>
  <sheetViews>
    <sheetView showGridLines="0" workbookViewId="0">
      <pane ySplit="3" topLeftCell="A4" activePane="bottomLeft" state="frozen"/>
      <selection pane="bottomLeft"/>
    </sheetView>
  </sheetViews>
  <sheetFormatPr baseColWidth="10" defaultColWidth="12.6640625" defaultRowHeight="15" customHeight="1" zeroHeight="1"/>
  <cols>
    <col min="1" max="1" width="17.1640625" customWidth="1"/>
    <col min="2" max="2" width="76.6640625" customWidth="1"/>
    <col min="3" max="3" width="23.5" customWidth="1"/>
    <col min="4" max="4" width="51.5" customWidth="1"/>
    <col min="5" max="5" width="21.6640625" hidden="1" customWidth="1"/>
  </cols>
  <sheetData>
    <row r="1" spans="1:5" ht="16.5" customHeight="1">
      <c r="A1" s="157" t="s">
        <v>221</v>
      </c>
      <c r="B1" s="1"/>
      <c r="D1" s="2"/>
      <c r="E1" s="136"/>
    </row>
    <row r="2" spans="1:5" ht="62.25" customHeight="1">
      <c r="A2" s="83" t="s">
        <v>34</v>
      </c>
      <c r="B2" s="144" t="str">
        <f>IF($E$35&lt;50, "Low", IF($E$35&lt;80, "Medium", "High"))</f>
        <v>Low</v>
      </c>
      <c r="C2" s="182" t="str">
        <f>IF(B2="Not Started", " ", IF(B2="Low", "This project has not achieved the required confidence score and will not get spend control approval.", IF(B2="Medium", "This project has not achieved the required confidence score. You will need to discuss the responses you've provided here with the spend controls team.", "Congratulations! This project has achieved the required confidence score.")))</f>
        <v>This project has not achieved the required confidence score and will not get spend control approval.</v>
      </c>
      <c r="D2" s="183"/>
      <c r="E2" s="137"/>
    </row>
    <row r="3" spans="1:5" ht="30" customHeight="1">
      <c r="A3" s="22" t="s">
        <v>35</v>
      </c>
      <c r="B3" s="23" t="s">
        <v>36</v>
      </c>
      <c r="C3" s="23" t="s">
        <v>37</v>
      </c>
      <c r="D3" s="22" t="s">
        <v>38</v>
      </c>
      <c r="E3" s="145" t="s">
        <v>39</v>
      </c>
    </row>
    <row r="4" spans="1:5" ht="44.25" customHeight="1">
      <c r="A4" s="24" t="s">
        <v>222</v>
      </c>
      <c r="B4" s="25"/>
      <c r="C4" s="26"/>
      <c r="D4" s="27"/>
      <c r="E4" s="146"/>
    </row>
    <row r="5" spans="1:5" ht="44.25" customHeight="1">
      <c r="A5" s="28" t="s">
        <v>41</v>
      </c>
      <c r="B5" s="29" t="s">
        <v>42</v>
      </c>
      <c r="C5" s="30" t="s">
        <v>29</v>
      </c>
      <c r="D5" s="31"/>
      <c r="E5" s="147">
        <f t="shared" ref="E5:E9" si="0">IF(C5="Yes", 1, IF(C5="N/A", "N/A", 0))</f>
        <v>0</v>
      </c>
    </row>
    <row r="6" spans="1:5" ht="44.25" customHeight="1">
      <c r="A6" s="28" t="s">
        <v>43</v>
      </c>
      <c r="B6" s="29" t="s">
        <v>44</v>
      </c>
      <c r="C6" s="30" t="s">
        <v>29</v>
      </c>
      <c r="D6" s="28"/>
      <c r="E6" s="147">
        <f t="shared" si="0"/>
        <v>0</v>
      </c>
    </row>
    <row r="7" spans="1:5" ht="44.25" customHeight="1">
      <c r="A7" s="28" t="s">
        <v>45</v>
      </c>
      <c r="B7" s="29" t="s">
        <v>46</v>
      </c>
      <c r="C7" s="30" t="s">
        <v>29</v>
      </c>
      <c r="D7" s="28"/>
      <c r="E7" s="147">
        <f t="shared" si="0"/>
        <v>0</v>
      </c>
    </row>
    <row r="8" spans="1:5" ht="44.25" customHeight="1">
      <c r="A8" s="28" t="s">
        <v>47</v>
      </c>
      <c r="B8" s="29" t="s">
        <v>48</v>
      </c>
      <c r="C8" s="30" t="s">
        <v>29</v>
      </c>
      <c r="D8" s="28"/>
      <c r="E8" s="147">
        <f t="shared" si="0"/>
        <v>0</v>
      </c>
    </row>
    <row r="9" spans="1:5" ht="44.25" customHeight="1">
      <c r="A9" s="28" t="s">
        <v>49</v>
      </c>
      <c r="B9" s="29" t="s">
        <v>50</v>
      </c>
      <c r="C9" s="30" t="s">
        <v>29</v>
      </c>
      <c r="D9" s="32"/>
      <c r="E9" s="147">
        <f t="shared" si="0"/>
        <v>0</v>
      </c>
    </row>
    <row r="10" spans="1:5" ht="44.25" customHeight="1">
      <c r="A10" s="33" t="s">
        <v>223</v>
      </c>
      <c r="B10" s="26"/>
      <c r="C10" s="26"/>
      <c r="D10" s="34"/>
      <c r="E10" s="146">
        <f>IFERROR(AVERAGE(E5:E9)*Weighting!J3,0)</f>
        <v>0</v>
      </c>
    </row>
    <row r="11" spans="1:5" ht="44.25" customHeight="1">
      <c r="A11" s="32" t="s">
        <v>52</v>
      </c>
      <c r="B11" s="168" t="s">
        <v>279</v>
      </c>
      <c r="C11" s="30" t="s">
        <v>29</v>
      </c>
      <c r="D11" s="35"/>
      <c r="E11" s="147">
        <f>IF(C11="Yes", 1, IF(C11="N/A", "N/A", 0))</f>
        <v>0</v>
      </c>
    </row>
    <row r="12" spans="1:5" ht="44.25" customHeight="1">
      <c r="A12" s="154" t="s">
        <v>266</v>
      </c>
      <c r="B12" s="37"/>
      <c r="C12" s="37"/>
      <c r="D12" s="34"/>
      <c r="E12" s="146">
        <f>IFERROR(AVERAGE(E11)*Weighting!J6,0)</f>
        <v>0</v>
      </c>
    </row>
    <row r="13" spans="1:5" ht="44.25" customHeight="1">
      <c r="A13" s="31" t="s">
        <v>54</v>
      </c>
      <c r="B13" s="38" t="s">
        <v>158</v>
      </c>
      <c r="C13" s="30" t="s">
        <v>29</v>
      </c>
      <c r="D13" s="31"/>
      <c r="E13" s="147">
        <f t="shared" ref="E13:E14" si="1">IF(C13="Yes", 1, IF(C13="N/A", "N/A", 0))</f>
        <v>0</v>
      </c>
    </row>
    <row r="14" spans="1:5" ht="44.25" customHeight="1">
      <c r="A14" s="28" t="s">
        <v>56</v>
      </c>
      <c r="B14" s="29" t="s">
        <v>160</v>
      </c>
      <c r="C14" s="30" t="s">
        <v>29</v>
      </c>
      <c r="D14" s="32"/>
      <c r="E14" s="147">
        <f t="shared" si="1"/>
        <v>0</v>
      </c>
    </row>
    <row r="15" spans="1:5" ht="44.25" customHeight="1">
      <c r="A15" s="39" t="s">
        <v>224</v>
      </c>
      <c r="B15" s="40"/>
      <c r="C15" s="37"/>
      <c r="D15" s="34"/>
      <c r="E15" s="146">
        <f>IFERROR(AVERAGE(E13:E14)*Weighting!J17,0)</f>
        <v>0</v>
      </c>
    </row>
    <row r="16" spans="1:5" ht="44.25" customHeight="1">
      <c r="A16" s="28" t="s">
        <v>58</v>
      </c>
      <c r="B16" s="29" t="s">
        <v>163</v>
      </c>
      <c r="C16" s="30" t="s">
        <v>29</v>
      </c>
      <c r="D16" s="31"/>
      <c r="E16" s="147">
        <f t="shared" ref="E16:E19" si="2">IF(C16="Yes", 1, IF(C16="N/A", "N/A", 0))</f>
        <v>0</v>
      </c>
    </row>
    <row r="17" spans="1:5" ht="44.25" customHeight="1">
      <c r="A17" s="28" t="s">
        <v>61</v>
      </c>
      <c r="B17" s="29" t="s">
        <v>165</v>
      </c>
      <c r="C17" s="30" t="s">
        <v>29</v>
      </c>
      <c r="D17" s="28"/>
      <c r="E17" s="147">
        <f t="shared" si="2"/>
        <v>0</v>
      </c>
    </row>
    <row r="18" spans="1:5" ht="44.25" customHeight="1">
      <c r="A18" s="28" t="s">
        <v>63</v>
      </c>
      <c r="B18" s="29" t="s">
        <v>167</v>
      </c>
      <c r="C18" s="30" t="s">
        <v>29</v>
      </c>
      <c r="D18" s="28"/>
      <c r="E18" s="147">
        <f t="shared" si="2"/>
        <v>0</v>
      </c>
    </row>
    <row r="19" spans="1:5" ht="44.25" customHeight="1">
      <c r="A19" s="32" t="s">
        <v>65</v>
      </c>
      <c r="B19" s="41" t="s">
        <v>169</v>
      </c>
      <c r="C19" s="30" t="s">
        <v>29</v>
      </c>
      <c r="D19" s="32"/>
      <c r="E19" s="147">
        <f t="shared" si="2"/>
        <v>0</v>
      </c>
    </row>
    <row r="20" spans="1:5" ht="44.25" customHeight="1">
      <c r="A20" s="36" t="s">
        <v>225</v>
      </c>
      <c r="B20" s="37"/>
      <c r="C20" s="37"/>
      <c r="D20" s="34"/>
      <c r="E20" s="146">
        <f>IFERROR(AVERAGE(E16:E19)*Weighting!J18,0)</f>
        <v>0</v>
      </c>
    </row>
    <row r="21" spans="1:5" ht="44.25" customHeight="1">
      <c r="A21" s="31" t="s">
        <v>67</v>
      </c>
      <c r="B21" s="38" t="s">
        <v>177</v>
      </c>
      <c r="C21" s="30" t="s">
        <v>29</v>
      </c>
      <c r="D21" s="31"/>
      <c r="E21" s="147">
        <f t="shared" ref="E21:E24" si="3">IF(C21="Yes", 1, IF(C21="N/A", "N/A", 0))</f>
        <v>0</v>
      </c>
    </row>
    <row r="22" spans="1:5" ht="44.25" customHeight="1">
      <c r="A22" s="28" t="s">
        <v>69</v>
      </c>
      <c r="B22" s="29" t="s">
        <v>179</v>
      </c>
      <c r="C22" s="30" t="s">
        <v>29</v>
      </c>
      <c r="D22" s="28"/>
      <c r="E22" s="147">
        <f t="shared" si="3"/>
        <v>0</v>
      </c>
    </row>
    <row r="23" spans="1:5" ht="57" customHeight="1">
      <c r="A23" s="28" t="s">
        <v>71</v>
      </c>
      <c r="B23" s="29" t="s">
        <v>281</v>
      </c>
      <c r="C23" s="30" t="s">
        <v>29</v>
      </c>
      <c r="D23" s="28"/>
      <c r="E23" s="147">
        <f t="shared" si="3"/>
        <v>0</v>
      </c>
    </row>
    <row r="24" spans="1:5" ht="44.25" customHeight="1">
      <c r="A24" s="28" t="s">
        <v>73</v>
      </c>
      <c r="B24" s="41" t="s">
        <v>182</v>
      </c>
      <c r="C24" s="30" t="s">
        <v>29</v>
      </c>
      <c r="D24" s="32"/>
      <c r="E24" s="147">
        <f t="shared" si="3"/>
        <v>0</v>
      </c>
    </row>
    <row r="25" spans="1:5" ht="44.25" customHeight="1">
      <c r="A25" s="42" t="s">
        <v>226</v>
      </c>
      <c r="B25" s="37"/>
      <c r="C25" s="37"/>
      <c r="D25" s="34"/>
      <c r="E25" s="146">
        <f>IFERROR(AVERAGE(E21:E24)*Weighting!J20,0)</f>
        <v>0</v>
      </c>
    </row>
    <row r="26" spans="1:5" ht="44.25" customHeight="1">
      <c r="A26" s="28" t="s">
        <v>75</v>
      </c>
      <c r="B26" s="38" t="s">
        <v>192</v>
      </c>
      <c r="C26" s="30" t="s">
        <v>29</v>
      </c>
      <c r="D26" s="31"/>
      <c r="E26" s="147">
        <f t="shared" ref="E26:E29" si="4">IF(C26="Yes", 1, IF(C26="N/A", "N/A", 0))</f>
        <v>0</v>
      </c>
    </row>
    <row r="27" spans="1:5" ht="44.25" customHeight="1">
      <c r="A27" s="28" t="s">
        <v>77</v>
      </c>
      <c r="B27" s="29" t="s">
        <v>194</v>
      </c>
      <c r="C27" s="30" t="s">
        <v>29</v>
      </c>
      <c r="D27" s="28"/>
      <c r="E27" s="147">
        <f t="shared" si="4"/>
        <v>0</v>
      </c>
    </row>
    <row r="28" spans="1:5" ht="44.25" customHeight="1">
      <c r="A28" s="28" t="s">
        <v>79</v>
      </c>
      <c r="B28" s="29" t="s">
        <v>196</v>
      </c>
      <c r="C28" s="30" t="s">
        <v>29</v>
      </c>
      <c r="D28" s="28"/>
      <c r="E28" s="147">
        <f t="shared" si="4"/>
        <v>0</v>
      </c>
    </row>
    <row r="29" spans="1:5" ht="44.25" customHeight="1">
      <c r="A29" s="28" t="s">
        <v>81</v>
      </c>
      <c r="B29" s="29" t="s">
        <v>198</v>
      </c>
      <c r="C29" s="30" t="s">
        <v>29</v>
      </c>
      <c r="D29" s="28"/>
      <c r="E29" s="147">
        <f t="shared" si="4"/>
        <v>0</v>
      </c>
    </row>
    <row r="30" spans="1:5" ht="44.25" customHeight="1">
      <c r="A30" s="39" t="s">
        <v>227</v>
      </c>
      <c r="B30" s="40"/>
      <c r="C30" s="37"/>
      <c r="D30" s="34"/>
      <c r="E30" s="146">
        <f>IFERROR(AVERAGE(E26:E29)*Weighting!J22,0)</f>
        <v>0</v>
      </c>
    </row>
    <row r="31" spans="1:5" ht="44.25" customHeight="1">
      <c r="A31" s="28" t="s">
        <v>83</v>
      </c>
      <c r="B31" s="29" t="s">
        <v>200</v>
      </c>
      <c r="C31" s="30" t="s">
        <v>29</v>
      </c>
      <c r="D31" s="28"/>
      <c r="E31" s="147">
        <f t="shared" ref="E31:E33" si="5">IF(C31="Yes", 1, IF(C31="N/A", "N/A", 0))</f>
        <v>0</v>
      </c>
    </row>
    <row r="32" spans="1:5" ht="44.25" customHeight="1">
      <c r="A32" s="28" t="s">
        <v>86</v>
      </c>
      <c r="B32" s="38" t="s">
        <v>202</v>
      </c>
      <c r="C32" s="30" t="s">
        <v>29</v>
      </c>
      <c r="D32" s="28"/>
      <c r="E32" s="147">
        <f t="shared" si="5"/>
        <v>0</v>
      </c>
    </row>
    <row r="33" spans="1:5" ht="44.25" customHeight="1">
      <c r="A33" s="28" t="s">
        <v>88</v>
      </c>
      <c r="B33" s="38" t="s">
        <v>204</v>
      </c>
      <c r="C33" s="30" t="s">
        <v>29</v>
      </c>
      <c r="D33" s="28"/>
      <c r="E33" s="147">
        <f t="shared" si="5"/>
        <v>0</v>
      </c>
    </row>
    <row r="34" spans="1:5" ht="25" customHeight="1">
      <c r="A34" s="43" t="s">
        <v>128</v>
      </c>
      <c r="B34" s="44"/>
      <c r="C34" s="44"/>
      <c r="D34" s="44"/>
      <c r="E34" s="148">
        <f>IFERROR(AVERAGE(E31:E33)*Weighting!J23,0)</f>
        <v>0</v>
      </c>
    </row>
    <row r="35" spans="1:5" ht="16">
      <c r="A35" s="45"/>
      <c r="B35" s="45"/>
      <c r="C35" s="46"/>
      <c r="D35" s="47"/>
      <c r="E35" s="149">
        <f>IFERROR(SUM(E10,E12,E15,E20,E25,E30,E34),0)</f>
        <v>0</v>
      </c>
    </row>
  </sheetData>
  <sheetProtection algorithmName="SHA-512" hashValue="BLPfC/kYzHo17mgivqALsUlIwhvOHzSNUDXa0lUCiRiJovXZ83MUMewMI5VCe7o9Vizd3JmTsSXr8XbDYApLJw==" saltValue="m5D6f9JsJRNWNyfRcEMSOQ==" spinCount="100000" sheet="1" objects="1" scenarios="1" formatColumns="0" formatRows="0" insertColumns="0" insertRows="0" insertHyperlinks="0"/>
  <mergeCells count="1">
    <mergeCell ref="C2:D2"/>
  </mergeCells>
  <conditionalFormatting sqref="B1:B2 C5:C9 C11 C13:C14 C16:C19 C21:C24 C26:C29 C31:C33">
    <cfRule type="cellIs" dxfId="9" priority="8" operator="equal">
      <formula>"Yes"</formula>
    </cfRule>
    <cfRule type="cellIs" dxfId="8" priority="9" operator="equal">
      <formula>"No"</formula>
    </cfRule>
  </conditionalFormatting>
  <conditionalFormatting sqref="B1:B2">
    <cfRule type="cellIs" dxfId="7" priority="1" operator="equal">
      <formula>"Low"</formula>
    </cfRule>
    <cfRule type="cellIs" dxfId="6" priority="2" operator="equal">
      <formula>"Medium"</formula>
    </cfRule>
    <cfRule type="cellIs" dxfId="5" priority="3" operator="equal">
      <formula>"High"</formula>
    </cfRule>
    <cfRule type="cellIs" dxfId="4" priority="4" operator="equal">
      <formula>"I don't know"</formula>
    </cfRule>
    <cfRule type="cellIs" dxfId="3" priority="5" operator="equal">
      <formula>"Low"</formula>
    </cfRule>
    <cfRule type="cellIs" dxfId="2" priority="7" operator="equal">
      <formula>"High"</formula>
    </cfRule>
  </conditionalFormatting>
  <conditionalFormatting sqref="C5:C9 C11 C13:C14 C16:C19 C21:C24 C26:C29 C31:C33">
    <cfRule type="cellIs" dxfId="1" priority="10" operator="equal">
      <formula>"Please select..."</formula>
    </cfRule>
    <cfRule type="cellIs" dxfId="0" priority="11" operator="equal">
      <formula>"N/A"</formula>
    </cfRule>
  </conditionalFormatting>
  <dataValidations count="1">
    <dataValidation type="list" allowBlank="1" showErrorMessage="1" sqref="C5:C9 C11 C13:C14 C16:C19 C21:C24 C26:C29 C31:C33" xr:uid="{00000000-0002-0000-0500-000000000000}">
      <formula1>"Select answer...,Yes,No,N/A"</formula1>
    </dataValidation>
  </dataValidations>
  <hyperlinks>
    <hyperlink ref="A4" r:id="rId1" xr:uid="{00000000-0004-0000-0500-000000000000}"/>
    <hyperlink ref="A10" r:id="rId2" xr:uid="{00000000-0004-0000-0500-000001000000}"/>
    <hyperlink ref="A12" r:id="rId3" display="Responding to and mitigating security risks will help you with meeting principles 3, 4, 5, 6, 7 and 8" xr:uid="{00000000-0004-0000-0500-000002000000}"/>
    <hyperlink ref="A15" r:id="rId4" xr:uid="{00000000-0004-0000-0500-000003000000}"/>
    <hyperlink ref="A20" r:id="rId5" xr:uid="{00000000-0004-0000-0500-000004000000}"/>
    <hyperlink ref="A25" r:id="rId6" xr:uid="{00000000-0004-0000-0500-000005000000}"/>
    <hyperlink ref="A30" r:id="rId7" xr:uid="{00000000-0004-0000-0500-000006000000}"/>
  </hyperlinks>
  <pageMargins left="0.7" right="0.7" top="0.75" bottom="0.75" header="0.3" footer="0.3"/>
  <headerFooter>
    <oddHeader>&amp;C&amp;"Calibri"&amp;10&amp;K000000 OFFICIAL&amp;1#_x000D_</oddHeader>
    <oddFooter>&amp;C_x000D_&amp;1#&amp;"Calibri"&amp;10&amp;K000000 OFFICIAL</oddFooter>
  </headerFooter>
  <legacyDrawing r:id="rId8"/>
  <tableParts count="1">
    <tablePart r:id="rId9"/>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E2A5FD-18E3-B846-815B-683BD3CA2541}">
  <dimension ref="A1:C6"/>
  <sheetViews>
    <sheetView workbookViewId="0"/>
  </sheetViews>
  <sheetFormatPr baseColWidth="10" defaultColWidth="0" defaultRowHeight="16" zeroHeight="1"/>
  <cols>
    <col min="1" max="2" width="25.83203125" style="155" customWidth="1"/>
    <col min="3" max="3" width="80.83203125" style="155" customWidth="1"/>
    <col min="4" max="16384" width="10.83203125" style="155" hidden="1"/>
  </cols>
  <sheetData>
    <row r="1" spans="1:3" ht="16" customHeight="1">
      <c r="A1" s="158" t="s">
        <v>278</v>
      </c>
    </row>
    <row r="2" spans="1:3" ht="30" customHeight="1">
      <c r="A2" s="164" t="s">
        <v>270</v>
      </c>
      <c r="B2" s="165" t="s">
        <v>27</v>
      </c>
      <c r="C2" s="166" t="s">
        <v>268</v>
      </c>
    </row>
    <row r="3" spans="1:3" ht="200" customHeight="1">
      <c r="A3" s="161" t="s">
        <v>283</v>
      </c>
      <c r="B3" s="155" t="s">
        <v>269</v>
      </c>
      <c r="C3" s="156" t="s">
        <v>280</v>
      </c>
    </row>
    <row r="4" spans="1:3" ht="185" customHeight="1">
      <c r="A4" s="162" t="s">
        <v>272</v>
      </c>
      <c r="B4" s="155" t="s">
        <v>271</v>
      </c>
      <c r="C4" s="156" t="s">
        <v>284</v>
      </c>
    </row>
    <row r="5" spans="1:3" ht="164" customHeight="1">
      <c r="A5" s="162" t="s">
        <v>275</v>
      </c>
      <c r="B5" s="155" t="s">
        <v>274</v>
      </c>
      <c r="C5" s="156"/>
    </row>
    <row r="6" spans="1:3">
      <c r="A6" s="155" t="s">
        <v>276</v>
      </c>
      <c r="B6" s="155" t="s">
        <v>277</v>
      </c>
      <c r="C6" s="156"/>
    </row>
  </sheetData>
  <pageMargins left="0.7" right="0.7" top="0.75" bottom="0.75" header="0.3" footer="0.3"/>
  <pageSetup paperSize="9" orientation="portrait" horizontalDpi="0" verticalDpi="0"/>
  <headerFooter>
    <oddHeader>&amp;C&amp;"Calibri"&amp;10&amp;K000000 OFFICIAL&amp;1#_x000D_</oddHeader>
    <oddFooter>&amp;C_x000D_&amp;1#&amp;"Calibri"&amp;10&amp;K000000 OFFICIAL</oddFooter>
  </headerFooter>
  <tableParts count="1">
    <tablePart r:id="rId1"/>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Below="0" summaryRight="0"/>
  </sheetPr>
  <dimension ref="A1:K25"/>
  <sheetViews>
    <sheetView workbookViewId="0">
      <selection activeCell="I2" sqref="I2"/>
    </sheetView>
  </sheetViews>
  <sheetFormatPr baseColWidth="10" defaultColWidth="0" defaultRowHeight="15" customHeight="1" zeroHeight="1"/>
  <cols>
    <col min="1" max="1" width="33.33203125" customWidth="1"/>
    <col min="2" max="2" width="50.33203125" customWidth="1"/>
    <col min="3" max="3" width="27" customWidth="1"/>
    <col min="4" max="4" width="15.5" hidden="1" customWidth="1"/>
    <col min="5" max="5" width="17.1640625" customWidth="1"/>
    <col min="6" max="6" width="15.5" hidden="1" customWidth="1"/>
    <col min="7" max="7" width="22.6640625" customWidth="1"/>
    <col min="8" max="8" width="15.5" hidden="1" customWidth="1"/>
    <col min="9" max="9" width="28" customWidth="1"/>
    <col min="10" max="11" width="15.5" hidden="1" customWidth="1"/>
    <col min="12" max="16384" width="12.6640625" hidden="1"/>
  </cols>
  <sheetData>
    <row r="1" spans="1:11" ht="16.5" customHeight="1">
      <c r="A1" s="17" t="s">
        <v>264</v>
      </c>
      <c r="B1" s="9"/>
      <c r="C1" s="9"/>
      <c r="D1" s="9"/>
      <c r="E1" s="9"/>
      <c r="F1" s="9"/>
      <c r="G1" s="9"/>
      <c r="H1" s="9"/>
      <c r="I1" s="9"/>
      <c r="J1" s="3"/>
      <c r="K1" s="3"/>
    </row>
    <row r="2" spans="1:11" ht="50.25" customHeight="1">
      <c r="A2" s="11" t="s">
        <v>228</v>
      </c>
      <c r="B2" s="11" t="s">
        <v>229</v>
      </c>
      <c r="C2" s="11" t="s">
        <v>230</v>
      </c>
      <c r="D2" s="11" t="s">
        <v>231</v>
      </c>
      <c r="E2" s="11" t="s">
        <v>232</v>
      </c>
      <c r="F2" s="11" t="s">
        <v>233</v>
      </c>
      <c r="G2" s="11" t="s">
        <v>234</v>
      </c>
      <c r="H2" s="11" t="s">
        <v>235</v>
      </c>
      <c r="I2" s="11" t="s">
        <v>236</v>
      </c>
      <c r="J2" s="3" t="s">
        <v>237</v>
      </c>
      <c r="K2" s="3" t="s">
        <v>237</v>
      </c>
    </row>
    <row r="3" spans="1:11" ht="22.5" customHeight="1">
      <c r="A3" s="12" t="s">
        <v>238</v>
      </c>
      <c r="B3" s="13" t="s">
        <v>239</v>
      </c>
      <c r="C3" s="18">
        <v>9</v>
      </c>
      <c r="D3" s="19">
        <f t="shared" ref="D3:D23" si="0">C3*100/$C$24</f>
        <v>9.5744680851063837</v>
      </c>
      <c r="E3" s="18">
        <v>9</v>
      </c>
      <c r="F3" s="19">
        <f t="shared" ref="F3:F23" si="1">E3*100/$E$24</f>
        <v>5.6603773584905657</v>
      </c>
      <c r="G3" s="18">
        <v>9</v>
      </c>
      <c r="H3" s="19">
        <f t="shared" ref="H3:H24" si="2">G3*100/$G$24</f>
        <v>6.4748201438848918</v>
      </c>
      <c r="I3" s="18">
        <v>4</v>
      </c>
      <c r="J3" s="4">
        <f t="shared" ref="J3:J24" si="3">I3*100/$I$24</f>
        <v>7.4074074074074074</v>
      </c>
      <c r="K3" s="5">
        <f t="shared" ref="K3:K23" si="4">I3*100/$I$24</f>
        <v>7.4074074074074074</v>
      </c>
    </row>
    <row r="4" spans="1:11" ht="22.5" customHeight="1">
      <c r="A4" s="12" t="s">
        <v>238</v>
      </c>
      <c r="B4" s="13" t="s">
        <v>240</v>
      </c>
      <c r="C4" s="18">
        <v>7</v>
      </c>
      <c r="D4" s="19">
        <f t="shared" si="0"/>
        <v>7.4468085106382977</v>
      </c>
      <c r="E4" s="18">
        <v>7</v>
      </c>
      <c r="F4" s="19">
        <f t="shared" si="1"/>
        <v>4.4025157232704402</v>
      </c>
      <c r="G4" s="18">
        <v>5</v>
      </c>
      <c r="H4" s="19">
        <f t="shared" si="2"/>
        <v>3.5971223021582732</v>
      </c>
      <c r="I4" s="18">
        <v>0</v>
      </c>
      <c r="J4" s="4">
        <f t="shared" si="3"/>
        <v>0</v>
      </c>
      <c r="K4" s="5">
        <f t="shared" si="4"/>
        <v>0</v>
      </c>
    </row>
    <row r="5" spans="1:11" ht="22.5" customHeight="1">
      <c r="A5" s="12" t="s">
        <v>238</v>
      </c>
      <c r="B5" s="13" t="s">
        <v>241</v>
      </c>
      <c r="C5" s="18">
        <v>8</v>
      </c>
      <c r="D5" s="19">
        <f t="shared" si="0"/>
        <v>8.5106382978723403</v>
      </c>
      <c r="E5" s="18">
        <v>8</v>
      </c>
      <c r="F5" s="19">
        <f t="shared" si="1"/>
        <v>5.0314465408805029</v>
      </c>
      <c r="G5" s="18">
        <v>8</v>
      </c>
      <c r="H5" s="19">
        <f t="shared" si="2"/>
        <v>5.7553956834532372</v>
      </c>
      <c r="I5" s="18">
        <v>0</v>
      </c>
      <c r="J5" s="4">
        <f t="shared" si="3"/>
        <v>0</v>
      </c>
      <c r="K5" s="5">
        <f t="shared" si="4"/>
        <v>0</v>
      </c>
    </row>
    <row r="6" spans="1:11" ht="22.5" customHeight="1">
      <c r="A6" s="12" t="s">
        <v>238</v>
      </c>
      <c r="B6" s="13" t="s">
        <v>242</v>
      </c>
      <c r="C6" s="18">
        <v>10</v>
      </c>
      <c r="D6" s="19">
        <f t="shared" si="0"/>
        <v>10.638297872340425</v>
      </c>
      <c r="E6" s="18">
        <v>10</v>
      </c>
      <c r="F6" s="19">
        <f t="shared" si="1"/>
        <v>6.2893081761006293</v>
      </c>
      <c r="G6" s="18">
        <v>10</v>
      </c>
      <c r="H6" s="19">
        <f t="shared" si="2"/>
        <v>7.1942446043165464</v>
      </c>
      <c r="I6" s="18">
        <v>10</v>
      </c>
      <c r="J6" s="4">
        <f t="shared" si="3"/>
        <v>18.518518518518519</v>
      </c>
      <c r="K6" s="6">
        <f t="shared" si="4"/>
        <v>18.518518518518519</v>
      </c>
    </row>
    <row r="7" spans="1:11" ht="22.5" customHeight="1">
      <c r="A7" s="12" t="s">
        <v>238</v>
      </c>
      <c r="B7" s="13" t="s">
        <v>243</v>
      </c>
      <c r="C7" s="18">
        <v>9</v>
      </c>
      <c r="D7" s="19">
        <f t="shared" si="0"/>
        <v>9.5744680851063837</v>
      </c>
      <c r="E7" s="18">
        <v>9</v>
      </c>
      <c r="F7" s="19">
        <f t="shared" si="1"/>
        <v>5.6603773584905657</v>
      </c>
      <c r="G7" s="18">
        <v>0</v>
      </c>
      <c r="H7" s="19">
        <f t="shared" si="2"/>
        <v>0</v>
      </c>
      <c r="I7" s="18">
        <v>0</v>
      </c>
      <c r="J7" s="4">
        <f t="shared" si="3"/>
        <v>0</v>
      </c>
      <c r="K7" s="5">
        <f t="shared" si="4"/>
        <v>0</v>
      </c>
    </row>
    <row r="8" spans="1:11" ht="22.5" customHeight="1">
      <c r="A8" s="12" t="s">
        <v>244</v>
      </c>
      <c r="B8" s="13" t="s">
        <v>245</v>
      </c>
      <c r="C8" s="18">
        <v>6</v>
      </c>
      <c r="D8" s="19">
        <f t="shared" si="0"/>
        <v>6.3829787234042552</v>
      </c>
      <c r="E8" s="18">
        <v>7</v>
      </c>
      <c r="F8" s="19">
        <f t="shared" si="1"/>
        <v>4.4025157232704402</v>
      </c>
      <c r="G8" s="18">
        <v>6</v>
      </c>
      <c r="H8" s="19">
        <f t="shared" si="2"/>
        <v>4.3165467625899279</v>
      </c>
      <c r="I8" s="18">
        <v>0</v>
      </c>
      <c r="J8" s="4">
        <f t="shared" si="3"/>
        <v>0</v>
      </c>
      <c r="K8" s="5">
        <f t="shared" si="4"/>
        <v>0</v>
      </c>
    </row>
    <row r="9" spans="1:11" ht="22.5" customHeight="1">
      <c r="A9" s="12" t="s">
        <v>244</v>
      </c>
      <c r="B9" s="13" t="s">
        <v>246</v>
      </c>
      <c r="C9" s="18">
        <v>8</v>
      </c>
      <c r="D9" s="19">
        <f t="shared" si="0"/>
        <v>8.5106382978723403</v>
      </c>
      <c r="E9" s="18">
        <v>0</v>
      </c>
      <c r="F9" s="19">
        <f t="shared" si="1"/>
        <v>0</v>
      </c>
      <c r="G9" s="18">
        <v>0</v>
      </c>
      <c r="H9" s="19">
        <f t="shared" si="2"/>
        <v>0</v>
      </c>
      <c r="I9" s="18">
        <v>0</v>
      </c>
      <c r="J9" s="4">
        <f t="shared" si="3"/>
        <v>0</v>
      </c>
      <c r="K9" s="5">
        <f t="shared" si="4"/>
        <v>0</v>
      </c>
    </row>
    <row r="10" spans="1:11" ht="22.5" customHeight="1">
      <c r="A10" s="12" t="s">
        <v>244</v>
      </c>
      <c r="B10" s="13" t="s">
        <v>247</v>
      </c>
      <c r="C10" s="18">
        <v>9</v>
      </c>
      <c r="D10" s="19">
        <f t="shared" si="0"/>
        <v>9.5744680851063837</v>
      </c>
      <c r="E10" s="18">
        <v>0</v>
      </c>
      <c r="F10" s="19">
        <f t="shared" si="1"/>
        <v>0</v>
      </c>
      <c r="G10" s="18">
        <v>0</v>
      </c>
      <c r="H10" s="19">
        <f t="shared" si="2"/>
        <v>0</v>
      </c>
      <c r="I10" s="18">
        <v>0</v>
      </c>
      <c r="J10" s="4">
        <f t="shared" si="3"/>
        <v>0</v>
      </c>
      <c r="K10" s="5">
        <f t="shared" si="4"/>
        <v>0</v>
      </c>
    </row>
    <row r="11" spans="1:11" ht="22.5" customHeight="1">
      <c r="A11" s="12" t="s">
        <v>248</v>
      </c>
      <c r="B11" s="13" t="s">
        <v>249</v>
      </c>
      <c r="C11" s="18">
        <v>9</v>
      </c>
      <c r="D11" s="19">
        <f t="shared" si="0"/>
        <v>9.5744680851063837</v>
      </c>
      <c r="E11" s="18">
        <v>8</v>
      </c>
      <c r="F11" s="19">
        <f t="shared" si="1"/>
        <v>5.0314465408805029</v>
      </c>
      <c r="G11" s="18">
        <v>7</v>
      </c>
      <c r="H11" s="19">
        <f t="shared" si="2"/>
        <v>5.0359712230215825</v>
      </c>
      <c r="I11" s="18">
        <v>0</v>
      </c>
      <c r="J11" s="4">
        <f t="shared" si="3"/>
        <v>0</v>
      </c>
      <c r="K11" s="5">
        <f t="shared" si="4"/>
        <v>0</v>
      </c>
    </row>
    <row r="12" spans="1:11" ht="22.5" customHeight="1">
      <c r="A12" s="12" t="s">
        <v>248</v>
      </c>
      <c r="B12" s="13" t="s">
        <v>250</v>
      </c>
      <c r="C12" s="18">
        <v>9</v>
      </c>
      <c r="D12" s="19">
        <f t="shared" si="0"/>
        <v>9.5744680851063837</v>
      </c>
      <c r="E12" s="18">
        <v>8</v>
      </c>
      <c r="F12" s="19">
        <f t="shared" si="1"/>
        <v>5.0314465408805029</v>
      </c>
      <c r="G12" s="18">
        <v>7</v>
      </c>
      <c r="H12" s="19">
        <f t="shared" si="2"/>
        <v>5.0359712230215825</v>
      </c>
      <c r="I12" s="18">
        <v>0</v>
      </c>
      <c r="J12" s="4">
        <f t="shared" si="3"/>
        <v>0</v>
      </c>
      <c r="K12" s="5">
        <f t="shared" si="4"/>
        <v>0</v>
      </c>
    </row>
    <row r="13" spans="1:11" ht="22.5" customHeight="1">
      <c r="A13" s="12" t="s">
        <v>248</v>
      </c>
      <c r="B13" s="13" t="s">
        <v>251</v>
      </c>
      <c r="C13" s="18">
        <v>10</v>
      </c>
      <c r="D13" s="19">
        <f t="shared" si="0"/>
        <v>10.638297872340425</v>
      </c>
      <c r="E13" s="18">
        <v>9</v>
      </c>
      <c r="F13" s="19">
        <f t="shared" si="1"/>
        <v>5.6603773584905657</v>
      </c>
      <c r="G13" s="18">
        <v>0</v>
      </c>
      <c r="H13" s="19">
        <f t="shared" si="2"/>
        <v>0</v>
      </c>
      <c r="I13" s="18">
        <v>0</v>
      </c>
      <c r="J13" s="4">
        <f t="shared" si="3"/>
        <v>0</v>
      </c>
      <c r="K13" s="5">
        <f t="shared" si="4"/>
        <v>0</v>
      </c>
    </row>
    <row r="14" spans="1:11" ht="22.5" customHeight="1">
      <c r="A14" s="12" t="s">
        <v>248</v>
      </c>
      <c r="B14" s="13" t="s">
        <v>252</v>
      </c>
      <c r="C14" s="18">
        <v>0</v>
      </c>
      <c r="D14" s="19">
        <f t="shared" si="0"/>
        <v>0</v>
      </c>
      <c r="E14" s="18">
        <v>10</v>
      </c>
      <c r="F14" s="19">
        <f t="shared" si="1"/>
        <v>6.2893081761006293</v>
      </c>
      <c r="G14" s="18">
        <v>8</v>
      </c>
      <c r="H14" s="19">
        <f t="shared" si="2"/>
        <v>5.7553956834532372</v>
      </c>
      <c r="I14" s="18">
        <v>0</v>
      </c>
      <c r="J14" s="4">
        <f t="shared" si="3"/>
        <v>0</v>
      </c>
      <c r="K14" s="5">
        <f t="shared" si="4"/>
        <v>0</v>
      </c>
    </row>
    <row r="15" spans="1:11" ht="22.5" customHeight="1">
      <c r="A15" s="12" t="s">
        <v>248</v>
      </c>
      <c r="B15" s="13" t="s">
        <v>253</v>
      </c>
      <c r="C15" s="18">
        <v>0</v>
      </c>
      <c r="D15" s="19">
        <f t="shared" si="0"/>
        <v>0</v>
      </c>
      <c r="E15" s="18">
        <v>10</v>
      </c>
      <c r="F15" s="19">
        <f t="shared" si="1"/>
        <v>6.2893081761006293</v>
      </c>
      <c r="G15" s="18">
        <v>10</v>
      </c>
      <c r="H15" s="19">
        <f t="shared" si="2"/>
        <v>7.1942446043165464</v>
      </c>
      <c r="I15" s="18">
        <v>0</v>
      </c>
      <c r="J15" s="4">
        <f t="shared" si="3"/>
        <v>0</v>
      </c>
      <c r="K15" s="5">
        <f t="shared" si="4"/>
        <v>0</v>
      </c>
    </row>
    <row r="16" spans="1:11" ht="22.5" customHeight="1">
      <c r="A16" s="12" t="s">
        <v>248</v>
      </c>
      <c r="B16" s="13" t="s">
        <v>254</v>
      </c>
      <c r="C16" s="18">
        <v>0</v>
      </c>
      <c r="D16" s="19">
        <f t="shared" si="0"/>
        <v>0</v>
      </c>
      <c r="E16" s="18">
        <v>9</v>
      </c>
      <c r="F16" s="19">
        <f t="shared" si="1"/>
        <v>5.6603773584905657</v>
      </c>
      <c r="G16" s="18">
        <v>9</v>
      </c>
      <c r="H16" s="19">
        <f t="shared" si="2"/>
        <v>6.4748201438848918</v>
      </c>
      <c r="I16" s="18">
        <v>0</v>
      </c>
      <c r="J16" s="4">
        <f t="shared" si="3"/>
        <v>0</v>
      </c>
      <c r="K16" s="5">
        <f t="shared" si="4"/>
        <v>0</v>
      </c>
    </row>
    <row r="17" spans="1:11" ht="22.5" customHeight="1">
      <c r="A17" s="12" t="s">
        <v>248</v>
      </c>
      <c r="B17" s="13" t="s">
        <v>255</v>
      </c>
      <c r="C17" s="18">
        <v>0</v>
      </c>
      <c r="D17" s="19">
        <f t="shared" si="0"/>
        <v>0</v>
      </c>
      <c r="E17" s="18">
        <v>10</v>
      </c>
      <c r="F17" s="19">
        <f t="shared" si="1"/>
        <v>6.2893081761006293</v>
      </c>
      <c r="G17" s="18">
        <v>10</v>
      </c>
      <c r="H17" s="19">
        <f t="shared" si="2"/>
        <v>7.1942446043165464</v>
      </c>
      <c r="I17" s="18">
        <v>8</v>
      </c>
      <c r="J17" s="4">
        <f t="shared" si="3"/>
        <v>14.814814814814815</v>
      </c>
      <c r="K17" s="5">
        <f t="shared" si="4"/>
        <v>14.814814814814815</v>
      </c>
    </row>
    <row r="18" spans="1:11" ht="22.5" customHeight="1">
      <c r="A18" s="12" t="s">
        <v>248</v>
      </c>
      <c r="B18" s="13" t="s">
        <v>256</v>
      </c>
      <c r="C18" s="18">
        <v>0</v>
      </c>
      <c r="D18" s="19">
        <f t="shared" si="0"/>
        <v>0</v>
      </c>
      <c r="E18" s="18">
        <v>5</v>
      </c>
      <c r="F18" s="19">
        <f t="shared" si="1"/>
        <v>3.1446540880503147</v>
      </c>
      <c r="G18" s="18">
        <v>10</v>
      </c>
      <c r="H18" s="19">
        <f t="shared" si="2"/>
        <v>7.1942446043165464</v>
      </c>
      <c r="I18" s="18">
        <v>8</v>
      </c>
      <c r="J18" s="4">
        <f t="shared" si="3"/>
        <v>14.814814814814815</v>
      </c>
      <c r="K18" s="5">
        <f t="shared" si="4"/>
        <v>14.814814814814815</v>
      </c>
    </row>
    <row r="19" spans="1:11" ht="22.5" customHeight="1">
      <c r="A19" s="12" t="s">
        <v>257</v>
      </c>
      <c r="B19" s="13" t="s">
        <v>258</v>
      </c>
      <c r="C19" s="18">
        <v>0</v>
      </c>
      <c r="D19" s="19">
        <f t="shared" si="0"/>
        <v>0</v>
      </c>
      <c r="E19" s="18">
        <v>8</v>
      </c>
      <c r="F19" s="19">
        <f t="shared" si="1"/>
        <v>5.0314465408805029</v>
      </c>
      <c r="G19" s="18">
        <v>8</v>
      </c>
      <c r="H19" s="19">
        <f t="shared" si="2"/>
        <v>5.7553956834532372</v>
      </c>
      <c r="I19" s="18">
        <v>0</v>
      </c>
      <c r="J19" s="4">
        <f t="shared" si="3"/>
        <v>0</v>
      </c>
      <c r="K19" s="5">
        <f t="shared" si="4"/>
        <v>0</v>
      </c>
    </row>
    <row r="20" spans="1:11" ht="22.5" customHeight="1">
      <c r="A20" s="12" t="s">
        <v>257</v>
      </c>
      <c r="B20" s="13" t="s">
        <v>259</v>
      </c>
      <c r="C20" s="18">
        <v>0</v>
      </c>
      <c r="D20" s="19">
        <f t="shared" si="0"/>
        <v>0</v>
      </c>
      <c r="E20" s="18">
        <v>8</v>
      </c>
      <c r="F20" s="19">
        <f t="shared" si="1"/>
        <v>5.0314465408805029</v>
      </c>
      <c r="G20" s="18">
        <v>8</v>
      </c>
      <c r="H20" s="19">
        <f t="shared" si="2"/>
        <v>5.7553956834532372</v>
      </c>
      <c r="I20" s="18">
        <v>8</v>
      </c>
      <c r="J20" s="4">
        <f t="shared" si="3"/>
        <v>14.814814814814815</v>
      </c>
      <c r="K20" s="5">
        <f t="shared" si="4"/>
        <v>14.814814814814815</v>
      </c>
    </row>
    <row r="21" spans="1:11" ht="22.5" customHeight="1">
      <c r="A21" s="12" t="s">
        <v>257</v>
      </c>
      <c r="B21" s="13" t="s">
        <v>260</v>
      </c>
      <c r="C21" s="18">
        <v>0</v>
      </c>
      <c r="D21" s="19">
        <f t="shared" si="0"/>
        <v>0</v>
      </c>
      <c r="E21" s="18">
        <v>8</v>
      </c>
      <c r="F21" s="19">
        <f t="shared" si="1"/>
        <v>5.0314465408805029</v>
      </c>
      <c r="G21" s="18">
        <v>8</v>
      </c>
      <c r="H21" s="19">
        <f t="shared" si="2"/>
        <v>5.7553956834532372</v>
      </c>
      <c r="I21" s="18">
        <v>0</v>
      </c>
      <c r="J21" s="4">
        <f t="shared" si="3"/>
        <v>0</v>
      </c>
      <c r="K21" s="5">
        <f t="shared" si="4"/>
        <v>0</v>
      </c>
    </row>
    <row r="22" spans="1:11" ht="22.5" customHeight="1">
      <c r="A22" s="12" t="s">
        <v>261</v>
      </c>
      <c r="B22" s="13" t="s">
        <v>262</v>
      </c>
      <c r="C22" s="18">
        <v>0</v>
      </c>
      <c r="D22" s="19">
        <f t="shared" si="0"/>
        <v>0</v>
      </c>
      <c r="E22" s="18">
        <v>7</v>
      </c>
      <c r="F22" s="19">
        <f t="shared" si="1"/>
        <v>4.4025157232704402</v>
      </c>
      <c r="G22" s="18">
        <v>7</v>
      </c>
      <c r="H22" s="19">
        <f t="shared" si="2"/>
        <v>5.0359712230215825</v>
      </c>
      <c r="I22" s="18">
        <v>7</v>
      </c>
      <c r="J22" s="4">
        <f t="shared" si="3"/>
        <v>12.962962962962964</v>
      </c>
      <c r="K22" s="5">
        <f t="shared" si="4"/>
        <v>12.962962962962964</v>
      </c>
    </row>
    <row r="23" spans="1:11" ht="22.5" customHeight="1">
      <c r="A23" s="12" t="s">
        <v>261</v>
      </c>
      <c r="B23" s="13" t="s">
        <v>263</v>
      </c>
      <c r="C23" s="18">
        <v>0</v>
      </c>
      <c r="D23" s="19">
        <f t="shared" si="0"/>
        <v>0</v>
      </c>
      <c r="E23" s="18">
        <v>9</v>
      </c>
      <c r="F23" s="19">
        <f t="shared" si="1"/>
        <v>5.6603773584905657</v>
      </c>
      <c r="G23" s="18">
        <v>9</v>
      </c>
      <c r="H23" s="19">
        <f t="shared" si="2"/>
        <v>6.4748201438848918</v>
      </c>
      <c r="I23" s="18">
        <v>9</v>
      </c>
      <c r="J23" s="4">
        <f t="shared" si="3"/>
        <v>16.666666666666668</v>
      </c>
      <c r="K23" s="5">
        <f t="shared" si="4"/>
        <v>16.666666666666668</v>
      </c>
    </row>
    <row r="24" spans="1:11" ht="20.25" customHeight="1">
      <c r="A24" s="14"/>
      <c r="B24" s="14"/>
      <c r="C24" s="20">
        <f t="shared" ref="C24:G24" si="5">SUM(C3:C23)</f>
        <v>94</v>
      </c>
      <c r="D24" s="20">
        <f t="shared" si="5"/>
        <v>100.00000000000001</v>
      </c>
      <c r="E24" s="20">
        <f t="shared" si="5"/>
        <v>159</v>
      </c>
      <c r="F24" s="20">
        <f t="shared" si="5"/>
        <v>100.00000000000001</v>
      </c>
      <c r="G24" s="20">
        <f t="shared" si="5"/>
        <v>139</v>
      </c>
      <c r="H24" s="20">
        <f t="shared" si="2"/>
        <v>100</v>
      </c>
      <c r="I24" s="20">
        <f>SUM(I3:I23)</f>
        <v>54</v>
      </c>
      <c r="J24" s="7">
        <f t="shared" si="3"/>
        <v>100</v>
      </c>
      <c r="K24" s="7">
        <f>SUM(K3:K23)</f>
        <v>100</v>
      </c>
    </row>
    <row r="25" spans="1:11" ht="25" customHeight="1">
      <c r="A25" s="15" t="s">
        <v>128</v>
      </c>
      <c r="B25" s="16"/>
      <c r="C25" s="21"/>
      <c r="D25" s="21"/>
      <c r="E25" s="21"/>
      <c r="F25" s="21"/>
      <c r="G25" s="21"/>
      <c r="H25" s="21"/>
      <c r="I25" s="21"/>
      <c r="J25" s="8"/>
      <c r="K25" s="8"/>
    </row>
  </sheetData>
  <sheetProtection algorithmName="SHA-512" hashValue="4d6hogWjAnNG2lRpQBE/DzAt+iS+0SclOpvumhT+Xm2QmnK2yLTLlle6W1t/r4DGllsMDpJRgwS4TAiXPcVcNw==" saltValue="731tNUGi/xAZdmH9Gc/Yyw==" spinCount="100000" sheet="1" objects="1" scenarios="1"/>
  <hyperlinks>
    <hyperlink ref="B3" r:id="rId1" xr:uid="{00000000-0004-0000-0600-000000000000}"/>
    <hyperlink ref="B4" r:id="rId2" xr:uid="{00000000-0004-0000-0600-000001000000}"/>
    <hyperlink ref="B5" r:id="rId3" xr:uid="{00000000-0004-0000-0600-000002000000}"/>
    <hyperlink ref="B6" r:id="rId4" xr:uid="{00000000-0004-0000-0600-000003000000}"/>
    <hyperlink ref="B7" r:id="rId5" xr:uid="{00000000-0004-0000-0600-000004000000}"/>
    <hyperlink ref="B8" r:id="rId6" xr:uid="{00000000-0004-0000-0600-000005000000}"/>
    <hyperlink ref="B9" r:id="rId7" xr:uid="{00000000-0004-0000-0600-000006000000}"/>
    <hyperlink ref="B10" r:id="rId8" xr:uid="{00000000-0004-0000-0600-000007000000}"/>
    <hyperlink ref="B11" r:id="rId9" xr:uid="{00000000-0004-0000-0600-000008000000}"/>
    <hyperlink ref="B12" r:id="rId10" xr:uid="{00000000-0004-0000-0600-000009000000}"/>
    <hyperlink ref="B13" r:id="rId11" xr:uid="{00000000-0004-0000-0600-00000A000000}"/>
    <hyperlink ref="B14" r:id="rId12" xr:uid="{00000000-0004-0000-0600-00000B000000}"/>
    <hyperlink ref="B15" r:id="rId13" xr:uid="{00000000-0004-0000-0600-00000C000000}"/>
    <hyperlink ref="B16" r:id="rId14" xr:uid="{00000000-0004-0000-0600-00000D000000}"/>
    <hyperlink ref="B17" r:id="rId15" xr:uid="{00000000-0004-0000-0600-00000E000000}"/>
    <hyperlink ref="B18" r:id="rId16" xr:uid="{00000000-0004-0000-0600-00000F000000}"/>
    <hyperlink ref="B19" r:id="rId17" xr:uid="{00000000-0004-0000-0600-000010000000}"/>
    <hyperlink ref="B20" r:id="rId18" xr:uid="{00000000-0004-0000-0600-000011000000}"/>
    <hyperlink ref="B21" r:id="rId19" xr:uid="{00000000-0004-0000-0600-000012000000}"/>
    <hyperlink ref="B22" r:id="rId20" xr:uid="{00000000-0004-0000-0600-000013000000}"/>
    <hyperlink ref="B23" r:id="rId21" xr:uid="{00000000-0004-0000-0600-000014000000}"/>
  </hyperlinks>
  <pageMargins left="0.7" right="0.7" top="0.75" bottom="0.75" header="0.3" footer="0.3"/>
  <headerFooter>
    <oddHeader>&amp;C&amp;"Calibri"&amp;10&amp;K000000 OFFICIAL&amp;1#_x000D_</oddHeader>
    <oddFooter>&amp;C_x000D_&amp;1#&amp;"Calibri"&amp;10&amp;K000000 OFFICIAL</oddFooter>
  </headerFooter>
  <legacyDrawing r:id="rId22"/>
  <tableParts count="1">
    <tablePart r:id="rId23"/>
  </tableParts>
</worksheet>
</file>

<file path=docMetadata/LabelInfo.xml><?xml version="1.0" encoding="utf-8"?>
<clbl:labelList xmlns:clbl="http://schemas.microsoft.com/office/2020/mipLabelMetadata">
  <clbl:label id="{ba62f585-b40f-4ab9-bafe-39150f03d124}" enabled="1" method="Standard" siteId="{cbac7005-02c1-43eb-b497-e6492d1b2dd8}" contentBits="3" removed="0"/>
</clbl:labelLis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8</vt:i4>
      </vt:variant>
    </vt:vector>
  </HeadingPairs>
  <TitlesOfParts>
    <vt:vector size="8" baseType="lpstr">
      <vt:lpstr>Index</vt:lpstr>
      <vt:lpstr>Project profile</vt:lpstr>
      <vt:lpstr>Discovery</vt:lpstr>
      <vt:lpstr>Alpha</vt:lpstr>
      <vt:lpstr>Private beta</vt:lpstr>
      <vt:lpstr>Public beta or live</vt:lpstr>
      <vt:lpstr>Release notes</vt:lpstr>
      <vt:lpstr>Weighting</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Parkhouse, Will (DSIT)</cp:lastModifiedBy>
  <dcterms:modified xsi:type="dcterms:W3CDTF">2025-09-19T08:37:00Z</dcterms:modified>
</cp:coreProperties>
</file>